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0" yWindow="0" windowWidth="24240" windowHeight="13740"/>
  </bookViews>
  <sheets>
    <sheet name="Table" sheetId="1" r:id="rId1"/>
    <sheet name="Point Req" sheetId="2" r:id="rId2"/>
    <sheet name="Retired" sheetId="3" r:id="rId3"/>
    <sheet name="New" sheetId="5" r:id="rId4"/>
  </sheets>
  <definedNames>
    <definedName name="_xlnm._FilterDatabase" localSheetId="3" hidden="1">New!$A$7:$R$7</definedName>
    <definedName name="_xlnm._FilterDatabase" localSheetId="2" hidden="1">Retired!$A$7:$R$8</definedName>
    <definedName name="_xlnm._FilterDatabase" localSheetId="0" hidden="1">Table!$A$7:$X$213</definedName>
    <definedName name="_MailEndCompose" localSheetId="0">Table!$F$60</definedName>
    <definedName name="_xlnm.Print_Area" localSheetId="3">New!#REF!</definedName>
    <definedName name="_xlnm.Print_Area" localSheetId="2">Table!$A$142:$K$142</definedName>
    <definedName name="_xlnm.Print_Area" localSheetId="0">Table!$A$8:$K$210</definedName>
    <definedName name="_xlnm.Print_Titles" localSheetId="3">New!$1:$7</definedName>
    <definedName name="_xlnm.Print_Titles" localSheetId="2">Retired!$1:$7</definedName>
    <definedName name="_xlnm.Print_Titles" localSheetId="0">Table!$1:$7</definedName>
  </definedNames>
  <calcPr calcId="152511" concurrentCalc="0"/>
  <pivotCaches>
    <pivotCache cacheId="0"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G16" i="1" l="1"/>
  <c r="I40" i="1"/>
  <c r="I42" i="1"/>
  <c r="I46" i="1"/>
  <c r="I55" i="1"/>
  <c r="I56" i="1"/>
  <c r="C174" i="1"/>
  <c r="B174" i="1"/>
  <c r="F174" i="1"/>
  <c r="G88" i="1"/>
  <c r="G204" i="1"/>
  <c r="G189" i="1"/>
  <c r="G186" i="1"/>
  <c r="I192" i="1"/>
  <c r="C191" i="1"/>
  <c r="B191" i="1"/>
  <c r="B192" i="1"/>
  <c r="G182" i="1"/>
  <c r="G183" i="1"/>
  <c r="F191" i="1"/>
  <c r="C192" i="1"/>
  <c r="F192" i="1"/>
  <c r="G128" i="1"/>
  <c r="G118" i="1"/>
  <c r="G109" i="1"/>
  <c r="B91" i="1"/>
  <c r="C91" i="1"/>
  <c r="G87" i="1"/>
  <c r="G85" i="1"/>
  <c r="G80" i="1"/>
  <c r="G76" i="1"/>
  <c r="G61" i="1"/>
  <c r="G58" i="1"/>
  <c r="G57" i="1"/>
  <c r="B55" i="1"/>
  <c r="C55" i="1"/>
  <c r="H55" i="1"/>
  <c r="B56" i="1"/>
  <c r="F56" i="1"/>
  <c r="O46" i="1"/>
  <c r="P46" i="1"/>
  <c r="Q46" i="1"/>
  <c r="N46" i="1"/>
  <c r="M46" i="1"/>
  <c r="H46" i="1"/>
  <c r="C46" i="1"/>
  <c r="B46" i="1"/>
  <c r="O42" i="1"/>
  <c r="P42" i="1"/>
  <c r="Q42" i="1"/>
  <c r="N42" i="1"/>
  <c r="M42" i="1"/>
  <c r="H42" i="1"/>
  <c r="C42" i="1"/>
  <c r="B42" i="1"/>
  <c r="O40" i="1"/>
  <c r="P40" i="1"/>
  <c r="Q40" i="1"/>
  <c r="N40" i="1"/>
  <c r="M40" i="1"/>
  <c r="H40" i="1"/>
  <c r="B40" i="1"/>
  <c r="C40" i="1"/>
  <c r="G15" i="1"/>
  <c r="G14" i="1"/>
  <c r="G12" i="1"/>
  <c r="G10" i="1"/>
  <c r="F55" i="1"/>
  <c r="F40" i="1"/>
  <c r="E35" i="2"/>
  <c r="D43" i="2"/>
  <c r="F43" i="2"/>
  <c r="D44" i="2"/>
  <c r="F44" i="2"/>
  <c r="D45" i="2"/>
  <c r="F45" i="2"/>
  <c r="D42" i="2"/>
  <c r="F42" i="2"/>
  <c r="D36" i="2"/>
  <c r="F36" i="2"/>
  <c r="D37" i="2"/>
  <c r="F37" i="2"/>
  <c r="D38" i="2"/>
  <c r="F38" i="2"/>
  <c r="D35" i="2"/>
  <c r="F35" i="2"/>
  <c r="M34" i="2"/>
  <c r="M35" i="2"/>
  <c r="M36" i="2"/>
  <c r="M37" i="2"/>
  <c r="M38" i="2"/>
  <c r="M43" i="2"/>
  <c r="M44" i="2"/>
  <c r="M45" i="2"/>
  <c r="M46" i="2"/>
  <c r="M47" i="2"/>
  <c r="M48" i="2"/>
  <c r="M33" i="2"/>
  <c r="Q211" i="1"/>
  <c r="P211" i="1"/>
  <c r="O211" i="1"/>
  <c r="N211" i="1"/>
  <c r="M211" i="1"/>
  <c r="I211" i="1"/>
  <c r="H211" i="1"/>
  <c r="Q184" i="1"/>
  <c r="Q191" i="1"/>
  <c r="Q192" i="1"/>
  <c r="P184" i="1"/>
  <c r="P191" i="1"/>
  <c r="P192" i="1"/>
  <c r="O184" i="1"/>
  <c r="O191" i="1"/>
  <c r="O192" i="1"/>
  <c r="N184" i="1"/>
  <c r="N191" i="1"/>
  <c r="N192" i="1"/>
  <c r="M184" i="1"/>
  <c r="M191" i="1"/>
  <c r="M192" i="1"/>
  <c r="I184" i="1"/>
  <c r="I191" i="1"/>
  <c r="I199" i="1"/>
  <c r="H184" i="1"/>
  <c r="H191" i="1"/>
  <c r="H199" i="1"/>
  <c r="Q124" i="1"/>
  <c r="P124" i="1"/>
  <c r="O124" i="1"/>
  <c r="N124" i="1"/>
  <c r="M124" i="1"/>
  <c r="I124" i="1"/>
  <c r="H124" i="1"/>
  <c r="Q107" i="1"/>
  <c r="P107" i="1"/>
  <c r="O107" i="1"/>
  <c r="N107" i="1"/>
  <c r="M107" i="1"/>
  <c r="I107" i="1"/>
  <c r="H107" i="1"/>
  <c r="Q77" i="1"/>
  <c r="P77" i="1"/>
  <c r="O77" i="1"/>
  <c r="N77" i="1"/>
  <c r="M77" i="1"/>
  <c r="I77" i="1"/>
  <c r="H77" i="1"/>
  <c r="Q174" i="1"/>
  <c r="P174" i="1"/>
  <c r="O174" i="1"/>
  <c r="N174" i="1"/>
  <c r="M174" i="1"/>
  <c r="I174" i="1"/>
  <c r="H174" i="1"/>
  <c r="Q165" i="1"/>
  <c r="P165" i="1"/>
  <c r="O165" i="1"/>
  <c r="N165" i="1"/>
  <c r="I165" i="1"/>
  <c r="H165" i="1"/>
  <c r="Q143" i="1"/>
  <c r="P143" i="1"/>
  <c r="O143" i="1"/>
  <c r="N143" i="1"/>
  <c r="I143" i="1"/>
  <c r="H143" i="1"/>
  <c r="Q91" i="1"/>
  <c r="P91" i="1"/>
  <c r="O91" i="1"/>
  <c r="N91" i="1"/>
  <c r="I91" i="1"/>
  <c r="H91" i="1"/>
  <c r="H110" i="1"/>
  <c r="I110" i="1"/>
  <c r="Q110" i="1"/>
  <c r="P110" i="1"/>
  <c r="O110" i="1"/>
  <c r="N110" i="1"/>
  <c r="M110" i="1"/>
  <c r="M165" i="1"/>
  <c r="M143" i="1"/>
  <c r="M91" i="1"/>
  <c r="N5" i="3"/>
  <c r="M5" i="3"/>
  <c r="L5" i="3"/>
  <c r="K5" i="3"/>
  <c r="N4" i="3"/>
  <c r="M4" i="3"/>
  <c r="L4" i="3"/>
  <c r="K4" i="3"/>
  <c r="N3" i="3"/>
  <c r="M3" i="3"/>
  <c r="L3" i="3"/>
  <c r="K3" i="3"/>
  <c r="E43" i="2"/>
  <c r="E44" i="2"/>
  <c r="E45" i="2"/>
  <c r="E42" i="2"/>
  <c r="C43" i="2"/>
  <c r="H43" i="2"/>
  <c r="C44" i="2"/>
  <c r="H44" i="2"/>
  <c r="C45" i="2"/>
  <c r="C42" i="2"/>
  <c r="H42" i="2"/>
  <c r="E36" i="2"/>
  <c r="E37" i="2"/>
  <c r="E38" i="2"/>
  <c r="C35" i="2"/>
  <c r="C37" i="2"/>
  <c r="C38" i="2"/>
  <c r="C36" i="2"/>
  <c r="N96" i="1"/>
  <c r="O96" i="1"/>
  <c r="P96" i="1"/>
  <c r="Q96" i="1"/>
  <c r="M96" i="1"/>
  <c r="I96" i="1"/>
  <c r="H96" i="1"/>
  <c r="N156" i="1"/>
  <c r="M156" i="1"/>
  <c r="N132" i="1"/>
  <c r="M132" i="1"/>
  <c r="N65" i="1"/>
  <c r="M65" i="1"/>
  <c r="N55" i="1"/>
  <c r="M55" i="1"/>
  <c r="Q156" i="1"/>
  <c r="P156" i="1"/>
  <c r="O156" i="1"/>
  <c r="I156" i="1"/>
  <c r="H156" i="1"/>
  <c r="Q132" i="1"/>
  <c r="P132" i="1"/>
  <c r="O132" i="1"/>
  <c r="I132" i="1"/>
  <c r="H132" i="1"/>
  <c r="C211" i="1"/>
  <c r="C212" i="1"/>
  <c r="B211" i="1"/>
  <c r="B212" i="1"/>
  <c r="B213" i="1"/>
  <c r="F213" i="1"/>
  <c r="C199" i="1"/>
  <c r="B199" i="1"/>
  <c r="C184" i="1"/>
  <c r="B184" i="1"/>
  <c r="C175" i="1"/>
  <c r="C165" i="1"/>
  <c r="B165" i="1"/>
  <c r="C156" i="1"/>
  <c r="B156" i="1"/>
  <c r="B157" i="1"/>
  <c r="C132" i="1"/>
  <c r="C133" i="1"/>
  <c r="B132" i="1"/>
  <c r="C124" i="1"/>
  <c r="B124" i="1"/>
  <c r="C110" i="1"/>
  <c r="C111" i="1"/>
  <c r="B110" i="1"/>
  <c r="B111" i="1"/>
  <c r="C107" i="1"/>
  <c r="B107" i="1"/>
  <c r="C96" i="1"/>
  <c r="B96" i="1"/>
  <c r="B97" i="1"/>
  <c r="P65" i="1"/>
  <c r="Q65" i="1"/>
  <c r="O65" i="1"/>
  <c r="I65" i="1"/>
  <c r="H65" i="1"/>
  <c r="B77" i="1"/>
  <c r="B78" i="1"/>
  <c r="C77" i="1"/>
  <c r="C78" i="1"/>
  <c r="P55" i="1"/>
  <c r="Q55" i="1"/>
  <c r="O55" i="1"/>
  <c r="F143" i="1"/>
  <c r="F65" i="1"/>
  <c r="O199" i="1"/>
  <c r="P199" i="1"/>
  <c r="N199" i="1"/>
  <c r="M199" i="1"/>
  <c r="M212" i="1"/>
  <c r="Q199" i="1"/>
  <c r="Q212" i="1"/>
  <c r="I43" i="2"/>
  <c r="J43" i="2"/>
  <c r="N46" i="2"/>
  <c r="H37" i="2"/>
  <c r="H38" i="2"/>
  <c r="H35" i="2"/>
  <c r="I37" i="2"/>
  <c r="J37" i="2"/>
  <c r="N37" i="2"/>
  <c r="I44" i="2"/>
  <c r="J44" i="2"/>
  <c r="N47" i="2"/>
  <c r="H36" i="2"/>
  <c r="I36" i="2"/>
  <c r="J36" i="2"/>
  <c r="N36" i="2"/>
  <c r="I45" i="2"/>
  <c r="J45" i="2"/>
  <c r="I175" i="1"/>
  <c r="H45" i="2"/>
  <c r="I42" i="2"/>
  <c r="C53" i="2"/>
  <c r="D53" i="2"/>
  <c r="I213" i="1"/>
  <c r="K5" i="1"/>
  <c r="I38" i="2"/>
  <c r="J38" i="2"/>
  <c r="I97" i="1"/>
  <c r="C52" i="2"/>
  <c r="D52" i="2"/>
  <c r="K3" i="1"/>
  <c r="J42" i="2"/>
  <c r="E53" i="2"/>
  <c r="I35" i="2"/>
  <c r="N133" i="1"/>
  <c r="N157" i="1"/>
  <c r="N97" i="1"/>
  <c r="M111" i="1"/>
  <c r="F46" i="1"/>
  <c r="F124" i="1"/>
  <c r="F212" i="1"/>
  <c r="O97" i="1"/>
  <c r="O133" i="1"/>
  <c r="M133" i="1"/>
  <c r="M78" i="1"/>
  <c r="M157" i="1"/>
  <c r="N212" i="1"/>
  <c r="F42" i="1"/>
  <c r="P212" i="1"/>
  <c r="N111" i="1"/>
  <c r="N175" i="1"/>
  <c r="O56" i="1"/>
  <c r="O3" i="1"/>
  <c r="P97" i="1"/>
  <c r="F78" i="1"/>
  <c r="Q157" i="1"/>
  <c r="P111" i="1"/>
  <c r="O78" i="1"/>
  <c r="F107" i="1"/>
  <c r="F156" i="1"/>
  <c r="P133" i="1"/>
  <c r="N78" i="1"/>
  <c r="M175" i="1"/>
  <c r="F132" i="1"/>
  <c r="F184" i="1"/>
  <c r="O111" i="1"/>
  <c r="Q78" i="1"/>
  <c r="F165" i="1"/>
  <c r="F110" i="1"/>
  <c r="F96" i="1"/>
  <c r="Q56" i="1"/>
  <c r="Q3" i="1"/>
  <c r="P175" i="1"/>
  <c r="C157" i="1"/>
  <c r="F157" i="1"/>
  <c r="F91" i="1"/>
  <c r="Q133" i="1"/>
  <c r="F199" i="1"/>
  <c r="F111" i="1"/>
  <c r="M56" i="1"/>
  <c r="M3" i="1"/>
  <c r="M97" i="1"/>
  <c r="N56" i="1"/>
  <c r="N3" i="1"/>
  <c r="P157" i="1"/>
  <c r="Q175" i="1"/>
  <c r="O157" i="1"/>
  <c r="P78" i="1"/>
  <c r="P56" i="1"/>
  <c r="P3" i="1"/>
  <c r="Q97" i="1"/>
  <c r="O175" i="1"/>
  <c r="O212" i="1"/>
  <c r="F211" i="1"/>
  <c r="F77" i="1"/>
  <c r="Q111" i="1"/>
  <c r="B175" i="1"/>
  <c r="F175" i="1"/>
  <c r="B133" i="1"/>
  <c r="B134" i="1"/>
  <c r="F134" i="1"/>
  <c r="C97" i="1"/>
  <c r="F97" i="1"/>
  <c r="I157" i="1"/>
  <c r="N48" i="2"/>
  <c r="I111" i="1"/>
  <c r="N38" i="2"/>
  <c r="E52" i="2"/>
  <c r="F52" i="2"/>
  <c r="I46" i="2"/>
  <c r="J46" i="2"/>
  <c r="I78" i="1"/>
  <c r="N50" i="2"/>
  <c r="F53" i="2"/>
  <c r="N40" i="2"/>
  <c r="I134" i="1"/>
  <c r="K4" i="1"/>
  <c r="I39" i="2"/>
  <c r="J39" i="2"/>
  <c r="J35" i="2"/>
  <c r="I212" i="1"/>
  <c r="N45" i="2"/>
  <c r="M134" i="1"/>
  <c r="M4" i="1"/>
  <c r="M213" i="1"/>
  <c r="M5" i="1"/>
  <c r="N134" i="1"/>
  <c r="N4" i="1"/>
  <c r="N213" i="1"/>
  <c r="N5" i="1"/>
  <c r="O134" i="1"/>
  <c r="O4" i="1"/>
  <c r="P134" i="1"/>
  <c r="P4" i="1"/>
  <c r="Q134" i="1"/>
  <c r="Q4" i="1"/>
  <c r="P213" i="1"/>
  <c r="P5" i="1"/>
  <c r="Q213" i="1"/>
  <c r="Q5" i="1"/>
  <c r="O213" i="1"/>
  <c r="O5" i="1"/>
  <c r="F133" i="1"/>
  <c r="I133" i="1"/>
  <c r="N35" i="2"/>
</calcChain>
</file>

<file path=xl/sharedStrings.xml><?xml version="1.0" encoding="utf-8"?>
<sst xmlns="http://schemas.openxmlformats.org/spreadsheetml/2006/main" count="1782" uniqueCount="643">
  <si>
    <t>LEAP Master List</t>
  </si>
  <si>
    <t xml:space="preserve"> </t>
  </si>
  <si>
    <t>Level</t>
  </si>
  <si>
    <t>PTs Req'd</t>
  </si>
  <si>
    <t>No.</t>
  </si>
  <si>
    <t>Category</t>
  </si>
  <si>
    <t>Sub Category</t>
  </si>
  <si>
    <t>Measure Title</t>
  </si>
  <si>
    <t>Measure Description</t>
  </si>
  <si>
    <t>More Information</t>
  </si>
  <si>
    <t>Min</t>
  </si>
  <si>
    <t>Max</t>
  </si>
  <si>
    <t>Required / Additional</t>
  </si>
  <si>
    <t>Type</t>
  </si>
  <si>
    <t>Grayed</t>
  </si>
  <si>
    <t>Pts Entered</t>
  </si>
  <si>
    <t>Pts Approved</t>
  </si>
  <si>
    <t>Goal</t>
  </si>
  <si>
    <t>Currently Compliant</t>
  </si>
  <si>
    <t>Entered in LEAP</t>
  </si>
  <si>
    <t>Complete</t>
  </si>
  <si>
    <t>Responsibility</t>
  </si>
  <si>
    <t>Due Date</t>
  </si>
  <si>
    <t>Resources</t>
  </si>
  <si>
    <t>Comments</t>
  </si>
  <si>
    <t>B1</t>
  </si>
  <si>
    <t>Business and Organizational Success</t>
  </si>
  <si>
    <t>Compliance</t>
  </si>
  <si>
    <t>Comply with State and Municipal Business Laws</t>
  </si>
  <si>
    <r>
      <t>Depending on LSC boundries, an LSC may be required to file Articles of Incorporation, acquire a business license and/or register the LSC name with the state.</t>
    </r>
    <r>
      <rPr>
        <b/>
        <sz val="10"/>
        <rFont val="Calibri"/>
        <family val="2"/>
      </rPr>
      <t xml:space="preserve"> 
Click the "Save" button below if your LSC has met the requirements in your state(s).</t>
    </r>
  </si>
  <si>
    <t>Required</t>
  </si>
  <si>
    <t>Checkbox</t>
  </si>
  <si>
    <t>Yes</t>
  </si>
  <si>
    <t>B2</t>
  </si>
  <si>
    <t>Anti-Discrimination</t>
  </si>
  <si>
    <t>USA Swimming Diversity &amp; Inclusion Homepage</t>
  </si>
  <si>
    <t>Textbox</t>
  </si>
  <si>
    <t>B3</t>
  </si>
  <si>
    <t>501(c)(3)</t>
  </si>
  <si>
    <r>
      <t xml:space="preserve">Every LSC is a 501(c)(3) non-profit organization as a subordinate under USA Swimming's 501(c)(3) tax exemption status and, as such, must comply with state and federal requirements for 501(c)(3) status.
</t>
    </r>
    <r>
      <rPr>
        <b/>
        <sz val="10"/>
        <rFont val="Calibri"/>
        <family val="2"/>
      </rPr>
      <t xml:space="preserve">Click the "Save" button below if your LSC complies. </t>
    </r>
  </si>
  <si>
    <t xml:space="preserve">Checkbox  </t>
  </si>
  <si>
    <t>B4</t>
  </si>
  <si>
    <t>Safe Sport Coordinator/Chair</t>
  </si>
  <si>
    <t>B5</t>
  </si>
  <si>
    <t>Safety</t>
  </si>
  <si>
    <r>
      <t xml:space="preserve">Safety is everyone's priority.
</t>
    </r>
    <r>
      <rPr>
        <b/>
        <sz val="10"/>
        <rFont val="Calibri"/>
        <family val="2"/>
      </rPr>
      <t>Click on the "Save" button below if your LSC has a process to desseminate safety information.</t>
    </r>
  </si>
  <si>
    <t>B6</t>
  </si>
  <si>
    <t xml:space="preserve"> Zone Board of Review / Zone Sanction Appeals Panel</t>
  </si>
  <si>
    <t>B7</t>
  </si>
  <si>
    <t>Open Water Sanctions and Approvals</t>
  </si>
  <si>
    <r>
      <t xml:space="preserve">Applicants for sanctions or approvals of Open Water competition must complete the application provided by USA Swimming. Before an Open Water competition is sanctioned or approved by the LSC, the application packet must be submitted to USA Swimming for review and approval.  
</t>
    </r>
    <r>
      <rPr>
        <b/>
        <sz val="10"/>
        <rFont val="Calibri"/>
        <family val="2"/>
      </rPr>
      <t xml:space="preserve">Click on the "Save" button below if your LSC is aware of the Open Water sanction and approval procedure. </t>
    </r>
  </si>
  <si>
    <t>B8</t>
  </si>
  <si>
    <t>Financial</t>
  </si>
  <si>
    <t>Tax Form (990)</t>
  </si>
  <si>
    <r>
      <t xml:space="preserve">Each LSC shall meet the financial reporting requirements to USA Swimming contained within the LSC Required ByLaws, including an annual submission of a copy of IRS Tax Form 990   to: LSC990andfinancials@usaswimming.org.
</t>
    </r>
    <r>
      <rPr>
        <b/>
        <sz val="10"/>
        <rFont val="Calibri"/>
        <family val="2"/>
      </rPr>
      <t>Click the "Save" button below if your LSC has submitted this document to USA Swimming each of the last four years.</t>
    </r>
  </si>
  <si>
    <t>B9</t>
  </si>
  <si>
    <t>B10</t>
  </si>
  <si>
    <t>Annual Budget</t>
  </si>
  <si>
    <r>
      <t xml:space="preserve">Each LSC shall have an annual operating budget. 
</t>
    </r>
    <r>
      <rPr>
        <b/>
        <sz val="10"/>
        <rFont val="Calibri"/>
        <family val="2"/>
      </rPr>
      <t>Upload a copy of your current  budget.</t>
    </r>
    <r>
      <rPr>
        <sz val="10"/>
        <rFont val="Calibri"/>
        <family val="2"/>
      </rPr>
      <t xml:space="preserve"> </t>
    </r>
    <r>
      <rPr>
        <u/>
        <sz val="10"/>
        <rFont val="Calibri"/>
        <family val="2"/>
      </rPr>
      <t>Note: You may group items together. For example, USA Swimming does not need to see individual salaries of staff, but would like to see a single line item for salaries</t>
    </r>
    <r>
      <rPr>
        <sz val="10"/>
        <rFont val="Calibri"/>
        <family val="2"/>
      </rPr>
      <t xml:space="preserve">. </t>
    </r>
    <r>
      <rPr>
        <b/>
        <sz val="10"/>
        <rFont val="Calibri"/>
        <family val="2"/>
      </rPr>
      <t>After uploading your information, click on the "Save"  button below.</t>
    </r>
  </si>
  <si>
    <t>Document</t>
  </si>
  <si>
    <t>B11</t>
  </si>
  <si>
    <t>Monthly Financial Report (P&amp;L Statement)</t>
  </si>
  <si>
    <r>
      <t xml:space="preserve">LSC Board members must have knowledge of the financial state of the organization. A financial statement, such as a Profit/Loss (P&amp;L) statement, must be provided at each regularly scheduled Board of Directors Meeting and </t>
    </r>
    <r>
      <rPr>
        <u/>
        <sz val="10"/>
        <rFont val="Calibri"/>
        <family val="2"/>
      </rPr>
      <t xml:space="preserve">its acceptance must be indicated in your minutes. </t>
    </r>
    <r>
      <rPr>
        <sz val="10"/>
        <rFont val="Calibri"/>
        <family val="2"/>
      </rPr>
      <t xml:space="preserve">
</t>
    </r>
    <r>
      <rPr>
        <b/>
        <sz val="10"/>
        <rFont val="Calibri"/>
        <family val="2"/>
      </rPr>
      <t>Upload your most recent financial report.</t>
    </r>
    <r>
      <rPr>
        <sz val="10"/>
        <rFont val="Calibri"/>
        <family val="2"/>
      </rPr>
      <t xml:space="preserve"> </t>
    </r>
    <r>
      <rPr>
        <b/>
        <sz val="10"/>
        <rFont val="Calibri"/>
        <family val="2"/>
      </rPr>
      <t>After uploading your information, click on the "Save" button below.</t>
    </r>
  </si>
  <si>
    <t>No</t>
  </si>
  <si>
    <t>B13</t>
  </si>
  <si>
    <t>Governance</t>
  </si>
  <si>
    <t>Geographical Boundries of the LSC Communicated</t>
  </si>
  <si>
    <t>B14</t>
  </si>
  <si>
    <t>Organizational Structure Communicated</t>
  </si>
  <si>
    <t>B15</t>
  </si>
  <si>
    <t>Create and Adopt Bylaws</t>
  </si>
  <si>
    <r>
      <t xml:space="preserve">Bylaws govern the operation of an organization. USA Swimming provides a mandatory template for LSC Bylaws.
</t>
    </r>
    <r>
      <rPr>
        <u/>
        <sz val="10"/>
        <rFont val="Calibri"/>
        <family val="2"/>
      </rPr>
      <t>In accordance with Section 602.1 of the USA Swimming Rulebook, LSC Bylaws must be submitted to USA Swimming at bylaws@usaswimming.org within 60 days of any revisions made by your HOD, as well as any legislative changes adopted at the USAS Convention.</t>
    </r>
    <r>
      <rPr>
        <sz val="10"/>
        <rFont val="Calibri"/>
        <family val="2"/>
      </rPr>
      <t xml:space="preserve"> The LSC will receive a Letter of Bylaw Approval from the USA Swimming Rules and Regulations Chair. 
</t>
    </r>
    <r>
      <rPr>
        <b/>
        <sz val="10"/>
        <rFont val="Calibri"/>
        <family val="2"/>
      </rPr>
      <t>Upload the most recent Bylaw approval letter, dated within one year of LEAP submission. After uploading your information, click on the "Save" button below.</t>
    </r>
  </si>
  <si>
    <t>B16</t>
  </si>
  <si>
    <t>Rules &amp; Regulations/ Policies &amp; Procedures</t>
  </si>
  <si>
    <r>
      <t xml:space="preserve">LSCs provide opportunities to their members; governed by Bylaws, Rules &amp; Regulations, and Policies &amp; Procedures. LSCs must establish, publish, and maintain a Rules &amp; Regulations document which includes items requiring HOD approval. LSCs should also establish, publish, and maintain a Policies &amp; Procedures document which contains items not covered in LSC ByLaws or Rules &amp; Regulations which are managed by the BOD and do not require HOD approval.  </t>
    </r>
    <r>
      <rPr>
        <u/>
        <sz val="10"/>
        <rFont val="Calibri"/>
        <family val="2"/>
      </rPr>
      <t>If your Rules &amp; Regulations and Policies &amp; Procedures documents are combined, be sure the document title reflects this combination.</t>
    </r>
    <r>
      <rPr>
        <sz val="10"/>
        <rFont val="Calibri"/>
        <family val="2"/>
      </rPr>
      <t xml:space="preserve">
</t>
    </r>
    <r>
      <rPr>
        <b/>
        <sz val="10"/>
        <rFont val="Calibri"/>
        <family val="2"/>
      </rPr>
      <t xml:space="preserve">Upload the most recent copy of the LSC Rules &amp; Regulations/Policy &amp; Procedures document(s) below. If they are separate documents, use the second upload for Policies and Procedures.  After uploading your information, click on the "Save" button below. </t>
    </r>
    <r>
      <rPr>
        <sz val="10"/>
        <rFont val="Calibri"/>
        <family val="2"/>
      </rPr>
      <t xml:space="preserve">
</t>
    </r>
    <r>
      <rPr>
        <b/>
        <sz val="10"/>
        <rFont val="Calibri"/>
        <family val="2"/>
      </rPr>
      <t xml:space="preserve"> </t>
    </r>
    <r>
      <rPr>
        <sz val="10"/>
        <rFont val="Calibri"/>
        <family val="2"/>
      </rPr>
      <t xml:space="preserve">
</t>
    </r>
  </si>
  <si>
    <t>B17</t>
  </si>
  <si>
    <t>Mission/Vision Statement</t>
  </si>
  <si>
    <t>B18</t>
  </si>
  <si>
    <t>House of Delegates Meetings</t>
  </si>
  <si>
    <t>B19</t>
  </si>
  <si>
    <t>Board of Directors Meetings</t>
  </si>
  <si>
    <t>B20</t>
  </si>
  <si>
    <t>Elections</t>
  </si>
  <si>
    <r>
      <t xml:space="preserve">Each LSC must elect a Board of Directors on a regular basis. 
</t>
    </r>
    <r>
      <rPr>
        <b/>
        <sz val="10"/>
        <rFont val="Calibri"/>
        <family val="2"/>
      </rPr>
      <t>Complete this form which identifies your current Board of Directors by position title,name, year elected and length of term. Clearly indicate athlete members and which positions are voting positions.</t>
    </r>
    <r>
      <rPr>
        <sz val="10"/>
        <rFont val="Calibri"/>
        <family val="2"/>
      </rPr>
      <t xml:space="preserve"> </t>
    </r>
    <r>
      <rPr>
        <u/>
        <sz val="10"/>
        <rFont val="Calibri"/>
        <family val="2"/>
      </rPr>
      <t>Position titles on this form must conform to the position titles listed in Article 605 of your LSC Bylaws. The position titles listed on your website must be consisnt with  Article 605 as well.</t>
    </r>
    <r>
      <rPr>
        <sz val="10"/>
        <rFont val="Calibri"/>
        <family val="2"/>
      </rPr>
      <t xml:space="preserve"> </t>
    </r>
    <r>
      <rPr>
        <b/>
        <sz val="10"/>
        <rFont val="Calibri"/>
        <family val="2"/>
      </rPr>
      <t xml:space="preserve">After filling in your information, click on the "Save" button below. </t>
    </r>
  </si>
  <si>
    <t>Fillable Form</t>
  </si>
  <si>
    <t>B21</t>
  </si>
  <si>
    <t>Online LSC Leadership Course</t>
  </si>
  <si>
    <t>LSC Leadership Online Course</t>
  </si>
  <si>
    <t>B22</t>
  </si>
  <si>
    <t>Conflict of Interest Policy</t>
  </si>
  <si>
    <r>
      <t xml:space="preserve">LSC Board and committee members must serve the organization for the greater good, rather than for personal or professional gain. Each LSC must develop, publish and enforce a Conflict of Interest policy which must be signed by all BOD and committee members annually.
</t>
    </r>
    <r>
      <rPr>
        <b/>
        <sz val="10"/>
        <rFont val="Calibri"/>
        <family val="2"/>
      </rPr>
      <t>Upload your Conflict of Interest Policy.  After uploading your information, click on the "Save" button below.</t>
    </r>
  </si>
  <si>
    <t>B23</t>
  </si>
  <si>
    <t>USA Swimming House of Delegates/Zone Planning Meeting</t>
  </si>
  <si>
    <t>B24</t>
  </si>
  <si>
    <t>Nominating Committee</t>
  </si>
  <si>
    <r>
      <t xml:space="preserve">A nominating committee is responsible for identifying and recruiting potential BOD officers. 
</t>
    </r>
    <r>
      <rPr>
        <b/>
        <sz val="10"/>
        <rFont val="Calibri"/>
        <family val="2"/>
      </rPr>
      <t>In the textbox, list the names of the Nominating Committee members indicating  athlete members. After entering your information, click on the "Save" button below.</t>
    </r>
  </si>
  <si>
    <t>B25</t>
  </si>
  <si>
    <t>Registration</t>
  </si>
  <si>
    <t>SWIMS</t>
  </si>
  <si>
    <r>
      <t xml:space="preserve">LSCs are responsible for processing the results for all sanctioned, approved and observed meets within their boundaries into the SWIMS database in the recommended 2 week period. All persons with password access to the USA Swimming database (SWIMS) must be members of USA Swimming and are obligated to keep SWIMS information confidential.
</t>
    </r>
    <r>
      <rPr>
        <b/>
        <sz val="10"/>
        <rFont val="Calibri"/>
        <family val="2"/>
      </rPr>
      <t>Click on the "Save" button below if your LSC complies</t>
    </r>
    <r>
      <rPr>
        <u/>
        <sz val="10"/>
        <rFont val="Calibri"/>
        <family val="2"/>
      </rPr>
      <t>.</t>
    </r>
  </si>
  <si>
    <t>B26</t>
  </si>
  <si>
    <t>Support</t>
  </si>
  <si>
    <t>B27</t>
  </si>
  <si>
    <t>Competition</t>
  </si>
  <si>
    <t>Registration Verification</t>
  </si>
  <si>
    <t>B28</t>
  </si>
  <si>
    <t>LSC Meet Sanction Request Form</t>
  </si>
  <si>
    <r>
      <t xml:space="preserve">Each LSC is charged with having a process to sancion swim meets. LSC Meet Sanction Forms must include the USA Swimming Rulebook language specified in Section 202.4.8. 
</t>
    </r>
    <r>
      <rPr>
        <b/>
        <sz val="10"/>
        <rFont val="Calibri"/>
        <family val="2"/>
      </rPr>
      <t>After uploading your information, click on the "Save" button below.</t>
    </r>
  </si>
  <si>
    <t>B29</t>
  </si>
  <si>
    <t>LSC Approved Meet Request Form</t>
  </si>
  <si>
    <r>
      <t xml:space="preserve"> LSC is charged with having a process to approve swim meets. LSC Approved Meet Request Forms must include the USA Swimming Rulebook language specified in Section 202.6.14. 
A closed competition can be approved by the LSC. An open competition requires the approval of the USA Swimming Vice-Chair of Program Operations or their Designee. 
</t>
    </r>
    <r>
      <rPr>
        <b/>
        <sz val="10"/>
        <rFont val="Calibri"/>
        <family val="2"/>
      </rPr>
      <t>After uploading your information, click on the "Save" button below.</t>
    </r>
  </si>
  <si>
    <t>B30</t>
  </si>
  <si>
    <t>Swim Meet Observation Request Forms</t>
  </si>
  <si>
    <t>B31</t>
  </si>
  <si>
    <t>Meet Announcement for Sanctioned Meet</t>
  </si>
  <si>
    <t>B32</t>
  </si>
  <si>
    <t>Meet Announcement for Approved Meet</t>
  </si>
  <si>
    <t>B33</t>
  </si>
  <si>
    <t>Sufficient Number of Officials</t>
  </si>
  <si>
    <r>
      <t xml:space="preserve">The LSC must have sufficient officials to conduct competitions. 
</t>
    </r>
    <r>
      <rPr>
        <b/>
        <sz val="10"/>
        <rFont val="Calibri"/>
        <family val="2"/>
      </rPr>
      <t>In the textbox, provide an explanation of the procedure a Meet Referee uses to ensure compliance with Article 102.10 of the USA Swimming Rulebook. After entering your information, click on the "Save" button below.</t>
    </r>
  </si>
  <si>
    <t>Total</t>
  </si>
  <si>
    <t>Sub Total</t>
  </si>
  <si>
    <t>V1</t>
  </si>
  <si>
    <t>Volunteer Development</t>
  </si>
  <si>
    <t>Training of Officials</t>
  </si>
  <si>
    <t>C1</t>
  </si>
  <si>
    <t>Club and Coach Development</t>
  </si>
  <si>
    <t>C2</t>
  </si>
  <si>
    <t>Coach Registration/Certification</t>
  </si>
  <si>
    <t>C3</t>
  </si>
  <si>
    <t>Club/New Club Registration</t>
  </si>
  <si>
    <t>A1</t>
  </si>
  <si>
    <t>Athlete Development</t>
  </si>
  <si>
    <t>Athlete Representation: Board/Committees</t>
  </si>
  <si>
    <r>
      <t xml:space="preserve">The Ted Stevens Olympic and Amateur Sports Act and the LSC Required Bylaws specify that at least 20% of voting memberes of the LSC Board of Directors (BOD)  and committees must be athlete members.  Athletes must be current athlete members of USA Swimming. 
</t>
    </r>
    <r>
      <rPr>
        <b/>
        <sz val="10"/>
        <rFont val="Calibri"/>
        <family val="2"/>
      </rPr>
      <t xml:space="preserve">In the textbox, indicate the total number of athletes serving on your BOD. In addition, indicate the total number of voting positions, including athletes, on your BOD to assure compliance with the 20% athlete requirement. </t>
    </r>
    <r>
      <rPr>
        <sz val="10"/>
        <rFont val="Calibri"/>
        <family val="2"/>
      </rPr>
      <t xml:space="preserve"> </t>
    </r>
    <r>
      <rPr>
        <u/>
        <sz val="10"/>
        <rFont val="Calibri"/>
        <family val="2"/>
      </rPr>
      <t>The information provided here must be consistent with the information provided on the Elections Form in Business and Organizational Success.</t>
    </r>
    <r>
      <rPr>
        <b/>
        <sz val="10"/>
        <rFont val="Calibri"/>
        <family val="2"/>
      </rPr>
      <t xml:space="preserve">  After entering your information, click on the"Save" button below.</t>
    </r>
  </si>
  <si>
    <t>A2</t>
  </si>
  <si>
    <t>Athlete Registration</t>
  </si>
  <si>
    <t>A3</t>
  </si>
  <si>
    <t>Outreach Membership Policy</t>
  </si>
  <si>
    <r>
      <t xml:space="preserve">The USA Swimming Rulebook requires that LSCs offer an Outreach Membership with specially reduced fees as specified in Section 302.2.2.  
</t>
    </r>
    <r>
      <rPr>
        <b/>
        <sz val="10"/>
        <rFont val="Calibri"/>
        <family val="2"/>
      </rPr>
      <t>Upload your LSC's Outreach Membership policy. After uploading your information, click on the "Save" button below.</t>
    </r>
  </si>
  <si>
    <t>A4</t>
  </si>
  <si>
    <t>LSC Team Travel Policy</t>
  </si>
  <si>
    <t xml:space="preserve">Document </t>
  </si>
  <si>
    <t>A5</t>
  </si>
  <si>
    <t>Meet Results</t>
  </si>
  <si>
    <t>A6</t>
  </si>
  <si>
    <t>Championship Meets</t>
  </si>
  <si>
    <t>A7</t>
  </si>
  <si>
    <t>Competitive Schedules</t>
  </si>
  <si>
    <t>A8</t>
  </si>
  <si>
    <t>Recognition</t>
  </si>
  <si>
    <t>Athlete Records and Rankings</t>
  </si>
  <si>
    <t>Level Total</t>
  </si>
  <si>
    <t>Req'd</t>
  </si>
  <si>
    <t>B34</t>
  </si>
  <si>
    <t>B35</t>
  </si>
  <si>
    <t>Crisis Management Plan</t>
  </si>
  <si>
    <t>B36</t>
  </si>
  <si>
    <t>Quadrennial Budget</t>
  </si>
  <si>
    <t>B37</t>
  </si>
  <si>
    <t>B38</t>
  </si>
  <si>
    <t>Board of Director Job Descriptions</t>
  </si>
  <si>
    <t>B39</t>
  </si>
  <si>
    <t>no longer awarding extra point for BOD member</t>
  </si>
  <si>
    <t>B40</t>
  </si>
  <si>
    <t>B41</t>
  </si>
  <si>
    <t>Deck Pass</t>
  </si>
  <si>
    <t>Total Required</t>
  </si>
  <si>
    <t>B42</t>
  </si>
  <si>
    <t>no longer awarding additional point for being a member of the BOD</t>
  </si>
  <si>
    <t>Additional</t>
  </si>
  <si>
    <t>B43</t>
  </si>
  <si>
    <t>Committees</t>
  </si>
  <si>
    <t>B44</t>
  </si>
  <si>
    <t>B45</t>
  </si>
  <si>
    <t>Committee Mission Statements</t>
  </si>
  <si>
    <t>B46</t>
  </si>
  <si>
    <t>Committee Minutes</t>
  </si>
  <si>
    <t>B47</t>
  </si>
  <si>
    <t>LSC Core Values/Brand</t>
  </si>
  <si>
    <t>B48</t>
  </si>
  <si>
    <t>Safe Sport Awareness</t>
  </si>
  <si>
    <t>TextBox</t>
  </si>
  <si>
    <t>B49</t>
  </si>
  <si>
    <t>Annual Review of Employees</t>
  </si>
  <si>
    <t>B50</t>
  </si>
  <si>
    <t>Electronic Meet Entry</t>
  </si>
  <si>
    <t>B51</t>
  </si>
  <si>
    <t>Service and Facility Contracts</t>
  </si>
  <si>
    <t>B52</t>
  </si>
  <si>
    <t>Pool Certification</t>
  </si>
  <si>
    <t>Total Additional</t>
  </si>
  <si>
    <t>Total Category</t>
  </si>
  <si>
    <t>V2</t>
  </si>
  <si>
    <t>Board Orientation</t>
  </si>
  <si>
    <t>V3</t>
  </si>
  <si>
    <t>Education and Representation at USAS Convention</t>
  </si>
  <si>
    <t>V4</t>
  </si>
  <si>
    <t>Importance of Volunteer Involvement Communicated</t>
  </si>
  <si>
    <t>V5</t>
  </si>
  <si>
    <t>Communication with Volunteer Membership</t>
  </si>
  <si>
    <t>V6</t>
  </si>
  <si>
    <t>Advanced Volunteer Training</t>
  </si>
  <si>
    <t>V7</t>
  </si>
  <si>
    <t>Club Leadership and Business Management School</t>
  </si>
  <si>
    <t>V8</t>
  </si>
  <si>
    <t>V9</t>
  </si>
  <si>
    <t>V10</t>
  </si>
  <si>
    <t>Meet Operations and Meet Directors' Seminars</t>
  </si>
  <si>
    <t xml:space="preserve">Textbox </t>
  </si>
  <si>
    <t>V11</t>
  </si>
  <si>
    <t>Officials' Training for National Certification</t>
  </si>
  <si>
    <t>V12</t>
  </si>
  <si>
    <t>Number of Officials</t>
  </si>
  <si>
    <t>Query</t>
  </si>
  <si>
    <t>V13</t>
  </si>
  <si>
    <t>Service Award Recognition</t>
  </si>
  <si>
    <t>V14</t>
  </si>
  <si>
    <t>V15</t>
  </si>
  <si>
    <t>V16</t>
  </si>
  <si>
    <t>Officials at Zone, Sectional, or Futures Level Meets</t>
  </si>
  <si>
    <t>V17</t>
  </si>
  <si>
    <t>LSC Deck Referee/Officials Chair Workshops</t>
  </si>
  <si>
    <t>C4</t>
  </si>
  <si>
    <t>C5</t>
  </si>
  <si>
    <t>C6</t>
  </si>
  <si>
    <t>C7</t>
  </si>
  <si>
    <t>Registration Seminars / Workshops for Clubs</t>
  </si>
  <si>
    <t>C8</t>
  </si>
  <si>
    <t>C9</t>
  </si>
  <si>
    <t>Club Portal</t>
  </si>
  <si>
    <t>C10</t>
  </si>
  <si>
    <t>LSC Zone/All Star Team Staff Coaches</t>
  </si>
  <si>
    <t>C11</t>
  </si>
  <si>
    <t>Coach Recognition</t>
  </si>
  <si>
    <t>C12</t>
  </si>
  <si>
    <t>Team Scores</t>
  </si>
  <si>
    <t>C13</t>
  </si>
  <si>
    <t>Coach and Club Support of LSC Competitions</t>
  </si>
  <si>
    <t>C14</t>
  </si>
  <si>
    <t>Club Recognition Program</t>
  </si>
  <si>
    <t>A9</t>
  </si>
  <si>
    <t>Athlete Protection Training (APT)</t>
  </si>
  <si>
    <t>A10</t>
  </si>
  <si>
    <t>Safe Sport Promotion</t>
  </si>
  <si>
    <t>A11</t>
  </si>
  <si>
    <t>Athlete Representation at the USAS Convention</t>
  </si>
  <si>
    <t>A12</t>
  </si>
  <si>
    <t>Outreach Membership Qualification</t>
  </si>
  <si>
    <t>A13</t>
  </si>
  <si>
    <t>Athletes with Disabilities</t>
  </si>
  <si>
    <t>A14</t>
  </si>
  <si>
    <t>Athletes with Disabilities Championship Meets</t>
  </si>
  <si>
    <t>A15</t>
  </si>
  <si>
    <t>A16</t>
  </si>
  <si>
    <t>A17</t>
  </si>
  <si>
    <t>A18</t>
  </si>
  <si>
    <t>Top Times List</t>
  </si>
  <si>
    <t>A19</t>
  </si>
  <si>
    <t>Athlete Recognition Awards</t>
  </si>
  <si>
    <t>A20</t>
  </si>
  <si>
    <t>Scholastic All American</t>
  </si>
  <si>
    <t>A21</t>
  </si>
  <si>
    <t>A22</t>
  </si>
  <si>
    <t>Financial Assistance for Travel</t>
  </si>
  <si>
    <t>A23</t>
  </si>
  <si>
    <t>Open Water Swimming</t>
  </si>
  <si>
    <t>A24</t>
  </si>
  <si>
    <t>IMX Participation</t>
  </si>
  <si>
    <t>A25</t>
  </si>
  <si>
    <t>Meet Participation</t>
  </si>
  <si>
    <t>A26</t>
  </si>
  <si>
    <t>A27</t>
  </si>
  <si>
    <t xml:space="preserve"> Scholastic All America</t>
  </si>
  <si>
    <t>B53</t>
  </si>
  <si>
    <t>B54</t>
  </si>
  <si>
    <t>LSC Governance/ Strategic Planning Session</t>
  </si>
  <si>
    <t>B55</t>
  </si>
  <si>
    <t>LSC Strategic Plan</t>
  </si>
  <si>
    <t>B56</t>
  </si>
  <si>
    <t>B57</t>
  </si>
  <si>
    <t>Consent agenda template</t>
  </si>
  <si>
    <t>B58</t>
  </si>
  <si>
    <t>LSC Evaluation</t>
  </si>
  <si>
    <t>add template link from Library for LSCs to fill out</t>
  </si>
  <si>
    <t>B59</t>
  </si>
  <si>
    <t>B60</t>
  </si>
  <si>
    <t>Permanent Office</t>
  </si>
  <si>
    <t>B61</t>
  </si>
  <si>
    <t>B62</t>
  </si>
  <si>
    <t>B63</t>
  </si>
  <si>
    <t>Financial Reserves</t>
  </si>
  <si>
    <t>B64</t>
  </si>
  <si>
    <t>Employee Benefits</t>
  </si>
  <si>
    <t>B65</t>
  </si>
  <si>
    <t>Fundraising</t>
  </si>
  <si>
    <t>B66</t>
  </si>
  <si>
    <t>Investment policy</t>
  </si>
  <si>
    <t>B67</t>
  </si>
  <si>
    <t>Succession Planning</t>
  </si>
  <si>
    <t>B68</t>
  </si>
  <si>
    <t>B69</t>
  </si>
  <si>
    <t>Community Service</t>
  </si>
  <si>
    <t>B70</t>
  </si>
  <si>
    <t>Publicity</t>
  </si>
  <si>
    <t>B71</t>
  </si>
  <si>
    <t>Facilities</t>
  </si>
  <si>
    <t>B72</t>
  </si>
  <si>
    <t>Other Great Ideas!</t>
  </si>
  <si>
    <t>V18</t>
  </si>
  <si>
    <t>Participation in National Events</t>
  </si>
  <si>
    <t>Education and Representation at USAS</t>
  </si>
  <si>
    <t>V19</t>
  </si>
  <si>
    <t>Financial Assistance to USAS</t>
  </si>
  <si>
    <t>V20</t>
  </si>
  <si>
    <t>Volunteer Education</t>
  </si>
  <si>
    <t>V21</t>
  </si>
  <si>
    <t>V22</t>
  </si>
  <si>
    <t>V23</t>
  </si>
  <si>
    <t>V24</t>
  </si>
  <si>
    <t>Acknowledgment</t>
  </si>
  <si>
    <t>V25</t>
  </si>
  <si>
    <t>Safe Sport Presentation for Volunteers</t>
  </si>
  <si>
    <t>V26</t>
  </si>
  <si>
    <t>Recruitment and Retention of Alumni Athletes</t>
  </si>
  <si>
    <t>V27</t>
  </si>
  <si>
    <t>Other</t>
  </si>
  <si>
    <t>V28</t>
  </si>
  <si>
    <t>Involvement of Former Athletes in LSC Governance</t>
  </si>
  <si>
    <t>V29</t>
  </si>
  <si>
    <t>Meet Hosting Opportunities</t>
  </si>
  <si>
    <t>V30</t>
  </si>
  <si>
    <t>Officials' National Participation</t>
  </si>
  <si>
    <t>V31</t>
  </si>
  <si>
    <t>Subsidies for Officials' Travel</t>
  </si>
  <si>
    <t>V32</t>
  </si>
  <si>
    <t>C15</t>
  </si>
  <si>
    <t>Financial Assistance to National Clinics</t>
  </si>
  <si>
    <t>C16</t>
  </si>
  <si>
    <t>C17</t>
  </si>
  <si>
    <t>C18</t>
  </si>
  <si>
    <t>C19</t>
  </si>
  <si>
    <t>Mentoring Opportunities</t>
  </si>
  <si>
    <t>C20</t>
  </si>
  <si>
    <t>Professional Development of Coaches</t>
  </si>
  <si>
    <t>C21</t>
  </si>
  <si>
    <t>C22</t>
  </si>
  <si>
    <t>Club Incentives</t>
  </si>
  <si>
    <t>C23</t>
  </si>
  <si>
    <t>C24</t>
  </si>
  <si>
    <t>Virtual Club Championship</t>
  </si>
  <si>
    <t>C25</t>
  </si>
  <si>
    <t>Recognition of Coach Tenure in LSC</t>
  </si>
  <si>
    <t>C26</t>
  </si>
  <si>
    <t>C27</t>
  </si>
  <si>
    <t>C28</t>
  </si>
  <si>
    <t>this idea needs more expansion</t>
  </si>
  <si>
    <t>A28</t>
  </si>
  <si>
    <t>Outreach Benefits</t>
  </si>
  <si>
    <t>A29</t>
  </si>
  <si>
    <t>Diversity Events</t>
  </si>
  <si>
    <t>A30</t>
  </si>
  <si>
    <t>A31</t>
  </si>
  <si>
    <t>A32</t>
  </si>
  <si>
    <t>Athlete communication</t>
  </si>
  <si>
    <t>A33</t>
  </si>
  <si>
    <t>Zone Diversity Camp</t>
  </si>
  <si>
    <t>A34</t>
  </si>
  <si>
    <t>Safe Sport Presentation for Athletes</t>
  </si>
  <si>
    <t>A35</t>
  </si>
  <si>
    <t>A36</t>
  </si>
  <si>
    <t>A37</t>
  </si>
  <si>
    <t>A38</t>
  </si>
  <si>
    <t>A39</t>
  </si>
  <si>
    <t>Open Water Opportunities</t>
  </si>
  <si>
    <t>A40</t>
  </si>
  <si>
    <t>Diversity events</t>
  </si>
  <si>
    <t>A41</t>
  </si>
  <si>
    <t>A42</t>
  </si>
  <si>
    <t>A43</t>
  </si>
  <si>
    <t>Athlete Selection: Zone/National Diversity Camp</t>
  </si>
  <si>
    <t>A44</t>
  </si>
  <si>
    <t>Values</t>
  </si>
  <si>
    <t>Total Count of Min</t>
  </si>
  <si>
    <t>Total Sum of Max</t>
  </si>
  <si>
    <t>Count of Min</t>
  </si>
  <si>
    <t>Sum of Max</t>
  </si>
  <si>
    <t>Additional Total</t>
  </si>
  <si>
    <t>Required Total</t>
  </si>
  <si>
    <t>Grand Total</t>
  </si>
  <si>
    <t>Level 2</t>
  </si>
  <si>
    <t>Component Area</t>
  </si>
  <si>
    <t>Req Items</t>
  </si>
  <si>
    <t>Req Pts</t>
  </si>
  <si>
    <t>Add Items</t>
  </si>
  <si>
    <t>Add Pts</t>
  </si>
  <si>
    <t>Alt Pts</t>
  </si>
  <si>
    <t>Total Items</t>
  </si>
  <si>
    <t>Tot Pts*</t>
  </si>
  <si>
    <t>Recommended</t>
  </si>
  <si>
    <t>Min Req'd Pts</t>
  </si>
  <si>
    <t>Level 3</t>
  </si>
  <si>
    <t>Total Required for Level</t>
  </si>
  <si>
    <t>% of Total for recommended minimum</t>
  </si>
  <si>
    <t>* Excludes alternate points</t>
  </si>
  <si>
    <t>Req/Add Pts*</t>
  </si>
  <si>
    <t>R/A/A Pts</t>
  </si>
  <si>
    <t>% in LEAP</t>
  </si>
  <si>
    <t>70-77; 91-103; 110-116; 127-130</t>
  </si>
  <si>
    <t>N70&gt;=1, N71&gt;=1,N72&gt;=1,N73&gt;=1,N74&gt;=1, N75&gt;=1,N76&gt;=1,N77&gt;=1,N91&gt;=1, N92&gt;=1,N93&gt;=1,N94&gt;=1,N95&gt;=1, N96&gt;=1,N97&gt;=1,N98&gt;=1,N99&gt;=1, N100&gt;=1,N101&gt;=1,N102&gt;=1,N103&gt;=1, N110&gt;=1,N111&gt;=1,N112&gt;=1,N113&gt;=1, N114&gt;=1,N115&gt;=1,N116&gt;=1,N127&gt;=1, N128&gt;=1,N129&gt;=1,N130&gt;=1)</t>
  </si>
  <si>
    <t>144-151; 167-173; 185-197; 206-209</t>
  </si>
  <si>
    <t>N144&gt;=1,N145&gt;=1,N147&gt;=1,N148&gt;=1,N149&gt;=1,N150&gt;=1,N151&gt;=1,N167&gt;=1,N168&gt;=1,N169&gt;=1,N170&gt;=1,N171&gt;=1,N172&gt;=1,N173&gt;=1,N185&gt;=1,N186&gt;=1,N187&gt;=1,N188&gt;=1,N189&gt;=1,N190&gt;=1,N191&gt;=1,N192&gt;=1,N193&gt;=1,N194,N195&gt;=1,N196&gt;=1,N197&gt;=1,N206&gt;=1,N207&gt;=1,N208&gt;=1,N209&gt;=1)</t>
  </si>
  <si>
    <t>Retired Items</t>
  </si>
  <si>
    <t>Legal</t>
  </si>
  <si>
    <t>Board of Review</t>
  </si>
  <si>
    <r>
      <t>Everyone hopes that conflicts can be avoided. However, some conflicts are inevitable. The Ted Stevens Olympic &amp; Amateur Sports Act and the LSC Required Bylaws specify that a Board of Review be in place.</t>
    </r>
    <r>
      <rPr>
        <b/>
        <sz val="10"/>
        <rFont val="Calibri"/>
        <family val="2"/>
        <scheme val="minor"/>
      </rPr>
      <t xml:space="preserve"> In the textbox, provide name and contact information for the Chairman of the LSC Board of Review. Also list the Board of Review members, the year elected and length of term, and Indicate athlete members. After entering your information, click on the "SAVE" button below. </t>
    </r>
  </si>
  <si>
    <t>External Review</t>
  </si>
  <si>
    <r>
      <t xml:space="preserve">An external review is performed by an independent CPA who takes financial information provided by the LSC and generates a report that attests as to whether the financial statements are in compliance with GAAP (Generally Accepted Accounting Principles.)A review is less in depth than an audit. </t>
    </r>
    <r>
      <rPr>
        <b/>
        <sz val="10"/>
        <rFont val="Calibri"/>
        <family val="2"/>
        <scheme val="minor"/>
      </rPr>
      <t xml:space="preserve">In the textbox, provide the name of the CPA and the date of the review, (within one year of LEAP submission.) After entering your information, click on the "Save" button below. </t>
    </r>
  </si>
  <si>
    <t>Internal Audit</t>
  </si>
  <si>
    <r>
      <t>An internal audit provides assurance that the LSC is operating efficiently, that assets are safeguarded and the LSC is compliant with prescribed laws and policies. An internal audit is performed by individuals associated with the LSC and concentrates on internal controls and procedures.</t>
    </r>
    <r>
      <rPr>
        <b/>
        <sz val="10"/>
        <rFont val="Calibri"/>
        <family val="2"/>
        <scheme val="minor"/>
      </rPr>
      <t xml:space="preserve"> In the textbox, provide the name(s) of the person(s) who performed the internal audit and the date on which the report was submitted to the Board (within 1 year of LEAP submission).After entering your information, click on the "Save" button below.  </t>
    </r>
  </si>
  <si>
    <t xml:space="preserve">External  audit </t>
  </si>
  <si>
    <r>
      <t xml:space="preserve">An external audit is conducted by an independent CPA who performs verification and substantiation procedures.  An audit of the financial statements results in the auditor issuing an opinion on whether or not the financial statements are fairly presented. </t>
    </r>
    <r>
      <rPr>
        <b/>
        <sz val="10"/>
        <rFont val="Calibri"/>
        <family val="2"/>
        <scheme val="minor"/>
      </rPr>
      <t xml:space="preserve"> In the textbox, provide the name of the CPA and the date of the review (within 1 year of LEAP submission). After entering your information, click on the "Save" button below.  </t>
    </r>
  </si>
  <si>
    <t xml:space="preserve">Internal Control Assessment </t>
  </si>
  <si>
    <r>
      <t xml:space="preserve">An internal audit, utilizing the LSC Internal Audit Program, found on the USA Swimming website, shall be completed.  This will assist the LSC in providing a higher level of assurance that the LSC is operating efficiently, that assets are safeguarded, and the LSC is compliant with prescribed laws and policies. Individuals associated with the LSC perform the LSC Internal Audit Program. 
NOTE: </t>
    </r>
    <r>
      <rPr>
        <b/>
        <sz val="10"/>
        <rFont val="Calibri"/>
        <family val="2"/>
        <scheme val="minor"/>
      </rPr>
      <t>If you have an independent CPA performing a full external audit of the LSC Financials (as required by some states), then the internal Control Assessment is not necessary.
In the textbox, provide the name(s) of the person(s) who performed the internal control assessment (or external audit), the date on which the report was submitted to the board (within one year of submission), and a summary of their findings.  After entering your information, click the "Save" button below.</t>
    </r>
  </si>
  <si>
    <t>External Agreed Upon Procedure Engagement</t>
  </si>
  <si>
    <r>
      <t xml:space="preserve">USA Swimming has arranged for an independent CPA to conduct an LSC Agreed Upon Procedures Audit which utilizes many of the LSC Internal Control assessment items performed by an external, independent CPA.  At the completion of the Agreed Upon Procedures Audit, the auditor will issue an opinion on whether the LSC is maintaining the internal control assessment verified by the LSC internal personnel in LEAP 2. If you have an independent CPA doing a full external audit of the LSC Financials (as required by some states), then the Agreed Upon Procedures Audit is not necessary.
An independent CPA who performs verification and substantiation procedures conducts an external audit.  An audit of the financial statements results in the auditor issuing an opinion on whether or not the financial statements are fairly presented. 
</t>
    </r>
    <r>
      <rPr>
        <b/>
        <sz val="10"/>
        <rFont val="Calibri"/>
        <family val="2"/>
        <scheme val="minor"/>
      </rPr>
      <t xml:space="preserve">In the textbox, provide the date of the External Agreed Upon Procedures Audit and a summary of the findings (within 1 year of LEAP submission), and award 1 point.  Or enter the name of the CPA and date of the external audit (within 1 year of LEAP submission), and award 2 points. After entering your information, click on the "Save" button below. 
</t>
    </r>
  </si>
  <si>
    <t xml:space="preserve">Year End Financial Statements </t>
  </si>
  <si>
    <t>COPPA Policy</t>
  </si>
  <si>
    <r>
      <t xml:space="preserve">A understanding of basic Governance principles by all BOD members is critical for the LSC to function effectively. USA Swimming has developed an online LSC Leadership Course which all LSC BOD members must complete.  
</t>
    </r>
    <r>
      <rPr>
        <b/>
        <sz val="10"/>
        <rFont val="Calibri"/>
        <family val="2"/>
      </rPr>
      <t>Click the "Save" button below if your LSC complies.</t>
    </r>
  </si>
  <si>
    <r>
      <t xml:space="preserve">It is important for LSCs to administer policies that protect athletes.   Award 1 point if the LSC administers a written policy regarding the Children’s Online Privacy Protection Act (COPPA).  Award an additional 1 point if the LSC maintains a link to the COPPA on the LSC website.  
</t>
    </r>
    <r>
      <rPr>
        <b/>
        <sz val="10"/>
        <rFont val="Calibri"/>
        <family val="2"/>
      </rPr>
      <t>In the textbox, provide the link to the COPPA policy on the LSC website. After entering the link, click on the "Save" button below.</t>
    </r>
  </si>
  <si>
    <r>
      <t xml:space="preserve">Strategic planning requires a budget extending several years into the future. Many LSCs plan around the Olympic Quadrennial. 
</t>
    </r>
    <r>
      <rPr>
        <b/>
        <sz val="10"/>
        <rFont val="Calibri"/>
        <family val="2"/>
      </rPr>
      <t>Upload a copy of your current quadrennial (or long-term) budget. After uploading your information, click on the" Save" button below.</t>
    </r>
  </si>
  <si>
    <r>
      <t xml:space="preserve">An internal assessment, utilizing the LSC Financial Assessment Program found on the USA Swimming website, shall be completed annually.  This will assist the LSC in providing a higher level of assurance that the LSC is operating efficiently, that assets are safeguarded, and the LSC is compliant with prescribed laws and policies.  Individuals associated with the LSC (Finance or Audit Committee) perform the LSC Financial Assessment Program. 
</t>
    </r>
    <r>
      <rPr>
        <b/>
        <sz val="10"/>
        <rFont val="Calibri"/>
        <family val="2"/>
      </rPr>
      <t>In the textbox, provide the name(s) of the person(s) who performed the most recent annual internal assessment and the date on which the report was submitted to the board. After entering your information, click on the “Save” button below.</t>
    </r>
  </si>
  <si>
    <t>LSC Financial Assessment Program</t>
  </si>
  <si>
    <r>
      <t xml:space="preserve">Written job descriptions are a crucial element of effective LSC governance which enable board members to understand their fiduciary responsibility.
</t>
    </r>
    <r>
      <rPr>
        <b/>
        <sz val="10"/>
        <rFont val="Calibri"/>
        <family val="2"/>
      </rPr>
      <t>Upload  a document containing the Board of Director job descriptions for the LSC.  After uploading your information, click on the "Save" button below.</t>
    </r>
  </si>
  <si>
    <t>Diversity &amp; Inclusion Coordinator/ Chair</t>
  </si>
  <si>
    <t>Committee Listing</t>
  </si>
  <si>
    <r>
      <t xml:space="preserve">Deck Pass is an application that connects the user to information in SWIMS.  Swimmers can track times; coaches and officials can see membership and certification expiration dates. 
</t>
    </r>
    <r>
      <rPr>
        <b/>
        <sz val="10"/>
        <color rgb="FF000000"/>
        <rFont val="Calibri"/>
        <family val="2"/>
      </rPr>
      <t>Award 1 point if your LSC communicates the benefits of the Deck Pass App either through newsletter/e-blast communication or via an HOD or club presentation.  Award an additional 1 point if your LSC accepts Deck Pass as proof of membership for athletes or as proof of current membership/certification for coaches or officials. Click on the "Save" button below if your LSC complies.</t>
    </r>
  </si>
  <si>
    <t>Disability Coordinator/ Chair</t>
  </si>
  <si>
    <t>Diversity &amp; Inclusion Committee Members</t>
  </si>
  <si>
    <t>Annual BOD Calendar</t>
  </si>
  <si>
    <r>
      <t xml:space="preserve">An annual BOD calendar is an important tool to assure that the duties of the Board are completed in a timely manner.
</t>
    </r>
    <r>
      <rPr>
        <b/>
        <sz val="10"/>
        <color rgb="FF000000"/>
        <rFont val="Calibri"/>
        <family val="2"/>
      </rPr>
      <t xml:space="preserve">Upload a copy of your annual BOD calendar.  After uploading your information, click on the "Save" button below. </t>
    </r>
  </si>
  <si>
    <r>
      <t xml:space="preserve">All paid staff should have an annual performance review. 
</t>
    </r>
    <r>
      <rPr>
        <b/>
        <sz val="10"/>
        <rFont val="Calibri"/>
        <family val="2"/>
      </rPr>
      <t>If your LSC employs paid staff, upload a blank copy of the staff performance review document.  After uploading your information, click on the" Save" button below.</t>
    </r>
  </si>
  <si>
    <r>
      <t>Good business practice requires that all business agreements be made in the context of a written contract.  Written contracts for competition pools should be executed for LSC Championship meets.
I</t>
    </r>
    <r>
      <rPr>
        <b/>
        <sz val="10"/>
        <rFont val="Calibri"/>
        <family val="2"/>
      </rPr>
      <t>f written contracts are utilized for LSC Championship meets, click on the "Save" button below.</t>
    </r>
  </si>
  <si>
    <r>
      <t xml:space="preserve">Each LSC is entitled to six votes at the annual USAS House of Delegates meeting.  It should be a top priority of the LSC to send at least six delegates to the USAS annual convention.
</t>
    </r>
    <r>
      <rPr>
        <b/>
        <sz val="10"/>
        <rFont val="Calibri"/>
        <family val="2"/>
      </rPr>
      <t xml:space="preserve">In the textbox, list the names and positions of the LSC members in attendance at the most recent USAS convention. Award 1 point for 1-3 delegates; award 1 additional point for 4-6 delegates.  Award 1 additional point if 7 or more delegates attended.  After entering your information, click on the "Save" button below. </t>
    </r>
    <r>
      <rPr>
        <sz val="10"/>
        <rFont val="Calibri"/>
        <family val="2"/>
      </rPr>
      <t xml:space="preserve">
 </t>
    </r>
  </si>
  <si>
    <r>
      <t xml:space="preserve">It is important for the LSC leadership to communicate with their membership.  (i.e website, email, newsletter, handbook, etc.)
</t>
    </r>
    <r>
      <rPr>
        <b/>
        <sz val="10"/>
        <rFont val="Calibri"/>
        <family val="2"/>
      </rPr>
      <t>In the textbox, explain how the LSC communicates with members.  After entering your information, click on the "Save"  button below.</t>
    </r>
  </si>
  <si>
    <t>LSC Workshops/  Swimposium</t>
  </si>
  <si>
    <t>Volunteer Recruitment Plan</t>
  </si>
  <si>
    <t>Need information resource here</t>
  </si>
  <si>
    <r>
      <t xml:space="preserve">The LSC provides an opportunity for officials to obtain National Certifications.  This is accomplished by the LSC Officials' Chair submitting an application to host an Official Qualifying Meet (OQM) within the LSC or in partnership with a neighboring LSC.
</t>
    </r>
    <r>
      <rPr>
        <b/>
        <sz val="10"/>
        <rFont val="Calibri"/>
        <family val="2"/>
      </rPr>
      <t xml:space="preserve">In the textbox, provide a list of the OQM(s) held (or scheduled) in the LSC. After entering your information, click on the "Save" button below.  </t>
    </r>
  </si>
  <si>
    <r>
      <t xml:space="preserve">Having an ample number of officials at all levels ensures quality swim meets.   The query expresses the number of officials as a percentage of registered athlete membership. The LSC will receive 1 point for 2% and an additional point for each additional 2 percent, up to a maximum of 3 points.
</t>
    </r>
    <r>
      <rPr>
        <b/>
        <sz val="10"/>
        <rFont val="Calibri"/>
        <family val="2"/>
      </rPr>
      <t>After the query has loaded,  click on the "Save" button below to record the points.</t>
    </r>
  </si>
  <si>
    <t>Link to more information on USA web</t>
  </si>
  <si>
    <r>
      <t xml:space="preserve">USA Swimming provides the Conoco Phillips Outstanding Service Award for LSCs.  Each LSC has an opportunity to recognize an annual recipient of this award.
</t>
    </r>
    <r>
      <rPr>
        <b/>
        <sz val="10"/>
        <rFont val="Calibri"/>
        <family val="2"/>
      </rPr>
      <t>In the textbox,  list the most recent recipient.  After entering your information, click on the "Save" button below.</t>
    </r>
  </si>
  <si>
    <t xml:space="preserve">USA Swimming Regional Diversity &amp; Inclusion Summit </t>
  </si>
  <si>
    <t>LSC Mighty Series Workshop and Convention Meeting</t>
  </si>
  <si>
    <t>Financial Assistance for Coach Education</t>
  </si>
  <si>
    <r>
      <t xml:space="preserve">A well-composed LSC Board requires ample coach representation.   
</t>
    </r>
    <r>
      <rPr>
        <b/>
        <sz val="10"/>
        <color rgb="FF000000"/>
        <rFont val="Calibri"/>
        <family val="2"/>
      </rPr>
      <t>In the textbox, list the board positions held by coaches.  Award 1 point if coaches comprise up to 25% of the Board.  Award an additional 1 point if coaches comprise more than 25% of the Board.   After entering your information, click on the "Save" button below.</t>
    </r>
  </si>
  <si>
    <t xml:space="preserve">Board Participation: Coaches  </t>
  </si>
  <si>
    <t>Committee/ Task Force Participation: Coaches</t>
  </si>
  <si>
    <r>
      <t xml:space="preserve">Coaches are important members of LSC Committees and task forces.  
</t>
    </r>
    <r>
      <rPr>
        <b/>
        <sz val="10"/>
        <rFont val="Calibri"/>
        <family val="2"/>
      </rPr>
      <t>In the textbox, list the names of coaches serving on LSC committees/task forces.  Award 1 point if one, two or three committees/task forces have coach members.  Award an additional 1 point if four or more committees/task forces have coach members.   After entering your information, click on the "Save" button below.</t>
    </r>
    <r>
      <rPr>
        <sz val="10"/>
        <rFont val="Calibri"/>
        <family val="2"/>
      </rPr>
      <t xml:space="preserve">
</t>
    </r>
  </si>
  <si>
    <t>Coach Certification Opportunities</t>
  </si>
  <si>
    <r>
      <t xml:space="preserve">It is important to provide new coaches with the opportunity to experience the LSC Zone Team or All-Star team level.
</t>
    </r>
    <r>
      <rPr>
        <b/>
        <sz val="10"/>
        <rFont val="Calibri"/>
        <family val="2"/>
      </rPr>
      <t>In the textbox, list the staff coach(es) serving for the first time in the most recent  Zone or All-Star competition. After entering your information, click on the "Save" button below.</t>
    </r>
  </si>
  <si>
    <t>Coach of the Year Recognition</t>
  </si>
  <si>
    <r>
      <t xml:space="preserve">USA Swimming encourages all clubs to participate in the Club Recognition program. Similar to LEAP, CRP is geared toward self-evaluation and assessment. The LSC should publicize CRP information and encourage all clubs to participate. The LSC will receive 1 point if 28% of clubs have completed at least Level 1 of CRP and an additional point for each additional 5% up to a maximum of 3 points. 
</t>
    </r>
    <r>
      <rPr>
        <b/>
        <sz val="10"/>
        <rFont val="Calibri"/>
        <family val="2"/>
      </rPr>
      <t>After the query has loaded, click on the "Save" button below to record the points.</t>
    </r>
  </si>
  <si>
    <t>link to Safe Sport flyer</t>
  </si>
  <si>
    <t>D&amp;I info on options</t>
  </si>
  <si>
    <t>LSC Athlete Camps and Clinics</t>
  </si>
  <si>
    <t>Swim Meets/ Events</t>
  </si>
  <si>
    <r>
      <t xml:space="preserve">LSC Camps/Clinics provide educational, motivational, and social opportunities for athletes. Camps/Clinics can be sponsored by your LSC or in conjunction with another LSC. 
</t>
    </r>
    <r>
      <rPr>
        <b/>
        <sz val="10"/>
        <color theme="1"/>
        <rFont val="Calibri"/>
        <family val="2"/>
        <scheme val="minor"/>
      </rPr>
      <t xml:space="preserve">In the textbox, list the date(s) and location(s) of the LSC Camps/Clinics during the quad.  Award 1 point for one Camp/Clinic.  Award an additional 1 point for two or more Camps/Clinic. After entering your information, click on the "Save" button below.  </t>
    </r>
  </si>
  <si>
    <t>Open Water Swimming Promotion</t>
  </si>
  <si>
    <r>
      <t xml:space="preserve">LSCs should promote/publicize Open Water Swimming to the membership.  
</t>
    </r>
    <r>
      <rPr>
        <b/>
        <sz val="10"/>
        <rFont val="Calibri"/>
        <family val="2"/>
      </rPr>
      <t xml:space="preserve">
In the textbox, explain the ways the LSC promotes/publicizes Open Water Swimming.   After entering your information, click on "Save" button below.</t>
    </r>
  </si>
  <si>
    <r>
      <t>Accurate LSC statistics require that all sanctioned, approved and observed meet results be uploaded into SWIMS.</t>
    </r>
    <r>
      <rPr>
        <b/>
        <sz val="10"/>
        <rFont val="Calibri"/>
        <family val="2"/>
      </rPr>
      <t xml:space="preserve">  
If your LSC uploads all meets into SWIMS (approved or observed conference meets, sanctioned dual meets, sanctioned, approved, or observed time trials, etc.),  click on the "Save" button below.</t>
    </r>
  </si>
  <si>
    <t>SAA application</t>
  </si>
  <si>
    <r>
      <t xml:space="preserve">LSCs should provide financial assistance for athlete travel to All-Star, Zone, Sectional or National level meets. 
</t>
    </r>
    <r>
      <rPr>
        <b/>
        <sz val="10"/>
        <rFont val="Calibri"/>
        <family val="2"/>
      </rPr>
      <t>Upload the section from your P&amp;P/R&amp;R that describes the LSC policy or criteria for financial assistance for athlete travel.  Award 1 point for financial assistance for travel to National level meets.  Award an additional 1 point if the LSC supports travel to both National and Sectional/Zone/All-Star level meets. After entering your information, click on the "Save" button below.</t>
    </r>
  </si>
  <si>
    <r>
      <t xml:space="preserve">The USA Swimming IMX program encourages overall development of the individual swimmer.  Scores are generated based on data in SWIMS.   The LSC will receive 1 point if at least 10% of the swimmers in the LSC have an IMX score. The LSC will receive an additional 1 point for each additional 1.5% who have an IMX score up to a maximum of 3 points. 
</t>
    </r>
    <r>
      <rPr>
        <b/>
        <sz val="10"/>
        <rFont val="Calibri"/>
        <family val="2"/>
      </rPr>
      <t>After the query has loaded, click on the "Save" button below to record the points.</t>
    </r>
  </si>
  <si>
    <r>
      <t xml:space="preserve">LSC's schedule meets to provide competitive opportunities for athletes.  LSCs should encourage participation in meets. The LSC will be awarded 1 point if 40% of the registered athletes participate in at least four meets. An additional 1 point will be awarded for each additional 5% up to a maximum of 3 points.
</t>
    </r>
    <r>
      <rPr>
        <b/>
        <sz val="10"/>
        <rFont val="Calibri"/>
        <family val="2"/>
      </rPr>
      <t>After the query has loaded, click on the "Save" button below to record the points.</t>
    </r>
    <r>
      <rPr>
        <sz val="10"/>
        <rFont val="Calibri"/>
        <family val="2"/>
      </rPr>
      <t xml:space="preserve">
</t>
    </r>
  </si>
  <si>
    <t>Need to update %</t>
  </si>
  <si>
    <t>All-Star Opportunities</t>
  </si>
  <si>
    <r>
      <t xml:space="preserve">LSCs should provide All-Star opportunities for their athletes.   The opportunity may be an actual competitive team (zone) or an honorary team  or a select camp that does not actually attend a competition.
</t>
    </r>
    <r>
      <rPr>
        <b/>
        <sz val="10"/>
        <rFont val="Calibri"/>
        <family val="2"/>
      </rPr>
      <t xml:space="preserve">Upload the section of your P&amp;P/R&amp;R that explains the selection procedure for these opportunities. Award 1 point for 1 All-Star Team opportunity.  Award an additional 1 point for 2 or more All-Star opportunities.   After uploading your information, click on the "Save" button below. </t>
    </r>
  </si>
  <si>
    <r>
      <t xml:space="preserve">The Scholastic All America (SAA) program recognizes swimmers who excel both athletically and academically.   LSCs should  recognize the SAA Team members on the LSC website, social media, etc.
</t>
    </r>
    <r>
      <rPr>
        <b/>
        <sz val="10"/>
        <rFont val="Calibri"/>
        <family val="2"/>
      </rPr>
      <t xml:space="preserve">
In the textbox, provide the link from the LSC website where the list of SAA athletes can be found.  After entering the link, click on the "Save" button below.</t>
    </r>
  </si>
  <si>
    <t xml:space="preserve">External CPA Audit or Agreed Upon Procedures Review   </t>
  </si>
  <si>
    <r>
      <t xml:space="preserve">USA Swimming has arranged for an independent CPA to conduct </t>
    </r>
    <r>
      <rPr>
        <u/>
        <sz val="10"/>
        <rFont val="Calibri"/>
        <family val="2"/>
      </rPr>
      <t>an LSC Agreed Upon Procedures engagement</t>
    </r>
    <r>
      <rPr>
        <sz val="10"/>
        <rFont val="Calibri"/>
        <family val="2"/>
      </rPr>
      <t xml:space="preserve"> to verify that the LSC Financial Assessment Program performed during LEAP 2 was completed adequately.  The independent CPA will issue an opinion as to whether the LSC is maintaining the internal controls verified by the Financial Assessment Program.  
</t>
    </r>
    <r>
      <rPr>
        <u/>
        <sz val="10"/>
        <rFont val="Calibri"/>
        <family val="2"/>
      </rPr>
      <t>If an LSC has an independent CPA perform a full audit or review of the LSC Financials, then the Agreed Upon Procedures engagement is not necessary.</t>
    </r>
    <r>
      <rPr>
        <sz val="10"/>
        <rFont val="Calibri"/>
        <family val="2"/>
      </rPr>
      <t xml:space="preserve">
</t>
    </r>
    <r>
      <rPr>
        <b/>
        <sz val="10"/>
        <rFont val="Calibri"/>
        <family val="2"/>
      </rPr>
      <t>In the textbox, provide the date of the most recent review or external audit/review.  After entering your information, click on the "Save" button below.</t>
    </r>
  </si>
  <si>
    <t>Wayne to talk to Bob</t>
  </si>
  <si>
    <t>Annual Board Retreat</t>
  </si>
  <si>
    <t xml:space="preserve">Consent Agenda </t>
  </si>
  <si>
    <t>2 Document upload</t>
  </si>
  <si>
    <r>
      <t xml:space="preserve">A consent agenda is an effective way for LSCs to manage meetings. 
</t>
    </r>
    <r>
      <rPr>
        <b/>
        <sz val="10"/>
        <rFont val="Calibri"/>
        <family val="2"/>
      </rPr>
      <t>Upload the most recent consent agenda of an LSC Board meeting and award 1 point.  Upload the most recent from an HOD meeting and award an additional 1 point.   After uploading your information, click on the "Save" button below</t>
    </r>
    <r>
      <rPr>
        <sz val="10"/>
        <rFont val="Calibri"/>
        <family val="2"/>
      </rPr>
      <t>.</t>
    </r>
  </si>
  <si>
    <r>
      <t xml:space="preserve">Successful organizations evaluate programming  and operations of the LSC to be sure they are aligned with the LSC Mission.  
</t>
    </r>
    <r>
      <rPr>
        <b/>
        <sz val="10"/>
        <rFont val="Calibri"/>
        <family val="2"/>
      </rPr>
      <t xml:space="preserve">Upload the summary of the most recent copy of the LSC programming evaluation and award 1 point.   Award an additional 1 point if an operations evaluation is also included. After uploading your information, click on the "Save" button below. </t>
    </r>
  </si>
  <si>
    <t>Staff Job Descriptions</t>
  </si>
  <si>
    <r>
      <t xml:space="preserve">LSC staff (whether volunteer or paid) must have written job descriptions in order to support the Board and serve the membership.
</t>
    </r>
    <r>
      <rPr>
        <b/>
        <sz val="10"/>
        <rFont val="Calibri"/>
        <family val="2"/>
      </rPr>
      <t>Upload the written job descriptions for all LSC staff positions. After uploading your information, click on the "Save" button below.</t>
    </r>
  </si>
  <si>
    <t>LSC Tax Obligation Review</t>
  </si>
  <si>
    <r>
      <t xml:space="preserve">LSCs with paid staff will most likely incur payroll tax obligations such as federal and state withholding, social security, medicare and umemployment.  A W-2 must be issued to any paid LSC employee.  In addition, LSCs are required to issue 1099's to anyone earning (excluding reimbursement) $600 or more in a calendar year.   LSCs should conduct an annual tax obligation review with a CPA, a tax preparer, or other qualified individual to assure complicance. 
</t>
    </r>
    <r>
      <rPr>
        <b/>
        <sz val="10"/>
        <rFont val="Calibri"/>
        <family val="2"/>
      </rPr>
      <t>Upload the results of the most recent LSC tax obligation review. After uploading your information, click on the "Save" button below</t>
    </r>
    <r>
      <rPr>
        <sz val="10"/>
        <rFont val="Calibri"/>
        <family val="2"/>
      </rPr>
      <t xml:space="preserve">.  </t>
    </r>
  </si>
  <si>
    <r>
      <t xml:space="preserve">Every LSC is a business with 501(c) (3) tax exemption status under USA Swimming.   LSCs need insurance to cover liabilities such  business personal property,  general liability, Workers’ Compensation policy, Employment Practice Liability, Cyber Liability, Umbrella Liability, flood coverage, etc.  Every LSC may have exposure in some of these or other areas.  LSCs should disuss their insurance needs with a qualified insurance agent to ensure that they are adequately protected.
</t>
    </r>
    <r>
      <rPr>
        <b/>
        <sz val="10"/>
        <rFont val="Calibri"/>
        <family val="2"/>
      </rPr>
      <t>Upload the results of the most recent LSC business insurance review. After uploading your information, click on the "Save" button below</t>
    </r>
    <r>
      <rPr>
        <sz val="10"/>
        <rFont val="Calibri"/>
        <family val="2"/>
      </rPr>
      <t xml:space="preserve">.  
</t>
    </r>
  </si>
  <si>
    <t>LSC Business Insurance Review</t>
  </si>
  <si>
    <r>
      <rPr>
        <sz val="10"/>
        <rFont val="Calibri"/>
        <family val="2"/>
      </rPr>
      <t>Financial reserves are an important aspect of LSC finances.   These unrestricted funds are intended to stabilize an LSCs finances by providing resources against unexpected events or unforseen expenses.</t>
    </r>
    <r>
      <rPr>
        <b/>
        <sz val="10"/>
        <rFont val="Calibri"/>
        <family val="2"/>
      </rPr>
      <t xml:space="preserve">
Award 1 point if the LSC financial reserves exceed 6 months of  operating expenses.  Award an additional 1 point if the LSC maintains a written policy regarding financial reserves. After entering your information, click on the "Save" button below. </t>
    </r>
  </si>
  <si>
    <r>
      <t xml:space="preserve">Employee satisfaction and continuity are important to any successful organization. Benefits provided as part of an employee’s compensation package could include medical/dental insurance, retirement, HSA, flexible work hours, PTO, bonuses, technology allowances (phone, internet, computer, etc).
</t>
    </r>
    <r>
      <rPr>
        <b/>
        <sz val="10"/>
        <rFont val="Calibri"/>
        <family val="2"/>
      </rPr>
      <t xml:space="preserve">In the textbox, describe the employee benefits offered to paid staff. After entering your information, click on the" Save" button below.   </t>
    </r>
  </si>
  <si>
    <r>
      <t xml:space="preserve">Funds raised outside of meet fees and registration can be used to offer additional services to the membership.  
</t>
    </r>
    <r>
      <rPr>
        <b/>
        <sz val="10"/>
        <rFont val="Calibri"/>
        <family val="2"/>
      </rPr>
      <t xml:space="preserve">In the textbox, describe the fund-raising activities of the LSC.  After entering your information, click on the " Save" button below.  </t>
    </r>
    <r>
      <rPr>
        <sz val="10"/>
        <rFont val="Calibri"/>
        <family val="2"/>
      </rPr>
      <t xml:space="preserve"> </t>
    </r>
  </si>
  <si>
    <r>
      <t xml:space="preserve">Many LSCs have investment account(s) to provide for long-term stability and funding for LSC priorities.  LSCs should have a written investment policy that will assure effective supervision, monitoring and evaluation of the management of the fund.
</t>
    </r>
    <r>
      <rPr>
        <b/>
        <sz val="10"/>
        <rFont val="Calibri"/>
        <family val="2"/>
      </rPr>
      <t>In the textbox, provide the link from the LSC website to the LSC investment policy.  After providing the link, click on the "Save" button below</t>
    </r>
    <r>
      <rPr>
        <sz val="10"/>
        <rFont val="Calibri"/>
        <family val="2"/>
      </rPr>
      <t xml:space="preserve">. </t>
    </r>
  </si>
  <si>
    <r>
      <t xml:space="preserve">Successful leadership transitions are crucial to the long-term health of the LSC.  Succession planning should be an on-going function of the governance/nominating committee.  
</t>
    </r>
    <r>
      <rPr>
        <b/>
        <sz val="10"/>
        <rFont val="Calibri"/>
        <family val="2"/>
      </rPr>
      <t>In the textbox, describe the LSC’s process for identifying and recruiting new members for its leadership.   After entering your information, click on the "Save" button below</t>
    </r>
    <r>
      <rPr>
        <sz val="10"/>
        <rFont val="Calibri"/>
        <family val="2"/>
      </rPr>
      <t xml:space="preserve">.   </t>
    </r>
  </si>
  <si>
    <t>Commitment to Diversity &amp; Inclusion</t>
  </si>
  <si>
    <t>Provide Mick's email.</t>
  </si>
  <si>
    <t>Upload a description of any project, program or service that your LSC administers that is not included above.   Award 1 point for each great idea, up to 2.  Great ideas may be added to the LEAP Resource Library.</t>
  </si>
  <si>
    <r>
      <t xml:space="preserve">LSCs should have a purposeful plan to recruit volunteers to serve as Board members, committee/task force members, officials, etc.     
</t>
    </r>
    <r>
      <rPr>
        <b/>
        <sz val="10"/>
        <rFont val="Calibri"/>
        <family val="2"/>
      </rPr>
      <t xml:space="preserve">In the textbox, explain your LSC volunteer recruitment plan. After entering your information, click on the "Save" button below. </t>
    </r>
  </si>
  <si>
    <r>
      <t xml:space="preserve">There are no limits to the number of delegates an LSC may bring to the USAS Annual Convention.  Many LSCs provide funding for additonal delegates to gain an understanding of the governance of USA Swimming.  The convention also provides numerous networking and educational opportunities.
</t>
    </r>
    <r>
      <rPr>
        <b/>
        <sz val="10"/>
        <rFont val="Calibri"/>
        <family val="2"/>
        <scheme val="minor"/>
      </rPr>
      <t xml:space="preserve">In the textbox, list the names and LSC positions of the additional delegates (beyond the 6 designated voting members) who attended the most recent USAS convention.   Award 1 point if 1-2 additional delegates attended.   Award an additional 1 point if 3 or more additional delegates attended.   After entering your information, click on the "Save" button below.  </t>
    </r>
  </si>
  <si>
    <r>
      <t xml:space="preserve">LSCs should offer financial assistance  to volunteers who attend USAS. 
</t>
    </r>
    <r>
      <rPr>
        <b/>
        <sz val="10"/>
        <rFont val="Calibri"/>
        <family val="2"/>
      </rPr>
      <t>Upload the section of your P&amp;P/R&amp;R that outlines the LSC financial assistance policy for delegates attending the USAS Convention.</t>
    </r>
    <r>
      <rPr>
        <sz val="10"/>
        <rFont val="Calibri"/>
        <family val="2"/>
      </rPr>
      <t xml:space="preserve">  </t>
    </r>
    <r>
      <rPr>
        <b/>
        <sz val="10"/>
        <rFont val="Calibri"/>
        <family val="2"/>
      </rPr>
      <t>After uploading your information, click on the "Save" button below.</t>
    </r>
    <r>
      <rPr>
        <sz val="10"/>
        <rFont val="Calibri"/>
        <family val="2"/>
      </rPr>
      <t xml:space="preserve"> </t>
    </r>
  </si>
  <si>
    <t>Training Program for Meet Personnel</t>
  </si>
  <si>
    <t>Resource - Middle Atlantic Swimming</t>
  </si>
  <si>
    <t>Additional Resouces</t>
  </si>
  <si>
    <t xml:space="preserve">USA Life Membership </t>
  </si>
  <si>
    <r>
      <t xml:space="preserve">LSCs may choose to award a Life Membership to one or more deserving volunteers.  LSCs should have written criteria for selecting receipients.
</t>
    </r>
    <r>
      <rPr>
        <b/>
        <sz val="10"/>
        <rFont val="Calibri"/>
        <family val="2"/>
        <scheme val="minor"/>
      </rPr>
      <t>Upload the section of your P&amp;P/R&amp;R that explains the selection criteria for awarding the USA Swimming Life Membership.  After uploading your information, click on the "Save" button below.</t>
    </r>
  </si>
  <si>
    <r>
      <t xml:space="preserve">LSCs should have a volunteer recognition program beyond the Conoco Phillips Award and the USA Swimming Lifetime Membership award. 
</t>
    </r>
    <r>
      <rPr>
        <b/>
        <sz val="10"/>
        <rFont val="Calibri"/>
        <family val="2"/>
        <scheme val="minor"/>
      </rPr>
      <t>Upload the section of your P&amp;P/R&amp;R that describes the recognition and awards given.  After uploading your information, click on the "Save" button below.</t>
    </r>
  </si>
  <si>
    <r>
      <t xml:space="preserve">The Safe Sport program includes every member of our organization. It is important that LSC members understand the guidelines of the Safe Sport program.  Guidelines can be presented at a Swimposium, clinic, or HOD meeting featuring a speaker from USA Swimming, Law Enforcement, Social Services, Victim Advocacy officer, etc. 
</t>
    </r>
    <r>
      <rPr>
        <b/>
        <sz val="10"/>
        <rFont val="Calibri"/>
        <family val="2"/>
      </rPr>
      <t xml:space="preserve">
In the textbox, provide the date and location of the most recent (or scheduled) Safe Sport presentation. After entering your information, click on the "Save" button below</t>
    </r>
    <r>
      <rPr>
        <sz val="10"/>
        <rFont val="Calibri"/>
        <family val="2"/>
      </rPr>
      <t>.</t>
    </r>
  </si>
  <si>
    <r>
      <t xml:space="preserve">Former athletes (registered as an athlete within the previous 10 years) are a tremendous resource for LSC governance and leadership positions. 
</t>
    </r>
    <r>
      <rPr>
        <b/>
        <sz val="10"/>
        <rFont val="Calibri"/>
        <family val="2"/>
      </rPr>
      <t>In the textbox, list former athlete(s) and their current governance/leadership position.   Award 1 point if 1-2 former athletes are involved.  Award an additional 1 point 3 or more are involved.  After entering your information, click on the "Save" button below.</t>
    </r>
  </si>
  <si>
    <t>link info on how LSCs can host national or zone meets</t>
  </si>
  <si>
    <r>
      <t xml:space="preserve">Meet hosts are needed for USA Swimming or Zone awarded meets (Nationals, Juniors, Olympic Trials, US Open, Arena Pro, Futures, Sectionals, Zone Championships, National or Zone Open Water.) An LSC can be a co-host with a neighboring LSC if facilities are an issue. 
</t>
    </r>
    <r>
      <rPr>
        <b/>
        <sz val="10"/>
        <rFont val="Calibri"/>
        <family val="2"/>
      </rPr>
      <t>In the textbox, list the awarded meets hosted in your LSC during the quad.  Award 1 point for 1 meet, award an additional 1 points for 2-4 meets.  Award an additional 1 point for 5 or more meets. After entering your information, click on the "Save" button below.</t>
    </r>
  </si>
  <si>
    <r>
      <t xml:space="preserve">Being selected as a national meet official is an honor.   Those officials have demonstrated competence at the highest level.  National level meets include Olympic Trials, National Championships, US Open, Junior Championships, Open Water Championships, Arena Pro Series.
</t>
    </r>
    <r>
      <rPr>
        <b/>
        <sz val="10"/>
        <rFont val="Calibri"/>
        <family val="2"/>
      </rPr>
      <t>In the textbox, list the names of the LSC officials who officiated on deck at a National level meet during the quad.  Award 1 point if 1-3 distinct officials participated; award an additional 1 point if 4 or more distinct officials participated.   After entering your information, click on the "Save" button below.</t>
    </r>
  </si>
  <si>
    <r>
      <t xml:space="preserve">LSCs should provide financial assistance for officials who participate in Zone, Sectional, Futures, or National meets. 
</t>
    </r>
    <r>
      <rPr>
        <b/>
        <sz val="10"/>
        <rFont val="Calibri"/>
        <family val="2"/>
      </rPr>
      <t xml:space="preserve">Upload the section from your P&amp;P/R&amp;R that describes the LSC policy or criteria for financial assistance for officials.   After uploading your information, click on the "Save" button below. </t>
    </r>
  </si>
  <si>
    <r>
      <t xml:space="preserve">Having an ample number of officials at all levels ensures quality swim meets.   The query expresses the number of officials as a percentage of registered athlete membership. The LSC will receive 1 point for 2% and an additional point for each additional 2 percent, up to a maximum of 3 points.
</t>
    </r>
    <r>
      <rPr>
        <b/>
        <sz val="10"/>
        <rFont val="Calibri"/>
        <family val="2"/>
      </rPr>
      <t>After the query has loaded, click on the "Save" button below to record the points.</t>
    </r>
  </si>
  <si>
    <t>% are wrong</t>
  </si>
  <si>
    <r>
      <t xml:space="preserve">Coach education opportunities take place at the local, regional, national and international level.   The LSC should have a policy to provide finanical assistance for coaches to attend educational clinics. 
</t>
    </r>
    <r>
      <rPr>
        <b/>
        <sz val="10"/>
        <rFont val="Calibri"/>
        <family val="2"/>
      </rPr>
      <t>Upload the section of the LSC P&amp;P/R&amp;R that describes the financial assistance policy for coaches education.  After uploading your information, click on the "Save" button below.</t>
    </r>
  </si>
  <si>
    <r>
      <t xml:space="preserve">LSCs should support continuing education for their coaches.  USA Swimming, ASCA and other organizations offer excellent opportunities for coach education at the national level.  
</t>
    </r>
    <r>
      <rPr>
        <b/>
        <sz val="10"/>
        <rFont val="Calibri"/>
        <family val="2"/>
      </rPr>
      <t>Upload the section of the LSC P&amp;P/R&amp;R that describes the financial assistance policy for coaches who attend a National clinic.  After uploading your information, click on the "Save" button below.</t>
    </r>
  </si>
  <si>
    <r>
      <t xml:space="preserve">LSCs should have written criteria to recognize coaches who develop the top swimmers.  This should extend beyond the club and focus on recognition of individual coaches whose swimmers consistently achieve benchmarks such as Olympians, OT qualifiers, National or Junior qualifiers, NAG qualifiers, etc. 
</t>
    </r>
    <r>
      <rPr>
        <b/>
        <sz val="10"/>
        <rFont val="Calibri"/>
        <family val="2"/>
      </rPr>
      <t>Upload the section of the LSC P&amp;P/R&amp;R that describes the LSC policy or critria for recognition of coaches who develop top swimmers.   Award 1 point for 1 distinct recognition category. Award an additional 1 point for 2-3 distinct recognition categories.  Award an additional 1 point for 4 or more distinct recognition categories.   After entering your information, click on the "Save" button below.</t>
    </r>
  </si>
  <si>
    <t>Coach Performance Recognition</t>
  </si>
  <si>
    <t>Governance Consultation Services to Clubs</t>
  </si>
  <si>
    <t>Committee/ Taskforce Leadership: Coaches</t>
  </si>
  <si>
    <r>
      <t xml:space="preserve">Coaches can bring valuable expertise and perspective as leaders of LSC committees/taskforces. 
</t>
    </r>
    <r>
      <rPr>
        <b/>
        <sz val="10"/>
        <rFont val="Calibri"/>
        <family val="2"/>
      </rPr>
      <t>In the textbox, list each LSC committee/taskforce with a coach serving as the chair.   Award 1 point if coaches chair 1-2 committees/taskforces.   Award an additional 1 point if coaches chair 3 or more committees/taskforces.  After entering your information, click on the "Save" button below.</t>
    </r>
  </si>
  <si>
    <r>
      <t xml:space="preserve">Mentoring opportunities for coaches and clubs provide an environment for networking and learning.
</t>
    </r>
    <r>
      <rPr>
        <b/>
        <sz val="10"/>
        <rFont val="Calibri"/>
        <family val="2"/>
      </rPr>
      <t>Upload a document that describes the mentoring opportunities available in your LSC; award 1 point.    Award an additional 1 point for every five coaches or clubs who participated to a maximum of 3 points. After uploading your information, click on the "Save" button below.</t>
    </r>
  </si>
  <si>
    <r>
      <t xml:space="preserve">Local professional development opportunities for coaches should be provided/promoted by the LSC.  These can be valuable forums for understanding new techniques, rules, technology and information.  Examples can include coaches’ roundtables or clinics,  guest speakers, USA Swimming online clinics, USA Swimming Sport Performance consultant visits. 
</t>
    </r>
    <r>
      <rPr>
        <b/>
        <sz val="10"/>
        <rFont val="Calibri"/>
        <family val="2"/>
      </rPr>
      <t xml:space="preserve">In the textbox, describe the professional development opportunites provided/promoted (or scheduled) by the LSC during the quad.  Award 1 point for 1-2 opportunities.  Award a additional 1 point for 3 or more opportunities.  After entering your information, click on the "Save" button below.  </t>
    </r>
  </si>
  <si>
    <t>Recognition of ASCA Certification</t>
  </si>
  <si>
    <r>
      <t xml:space="preserve">The American Swim Coaches Association (ASCA) provides a coach certification program.   ASCA provides coaches with many educational resources for the coaching profession.   LSCs should provide a list of ASCA certified coaches on the LSC website.
</t>
    </r>
    <r>
      <rPr>
        <b/>
        <sz val="10"/>
        <rFont val="Calibri"/>
        <family val="2"/>
      </rPr>
      <t>In the textbox, provide the link from the LSC website to the list of ASCA certified coaches in your LSC.   After entering your information, click on the "Save" button below.  </t>
    </r>
  </si>
  <si>
    <r>
      <t xml:space="preserve">LSCs should have an incentive system to reward clubs who develop the top swimmers.  This should reward clubs whose swimmers consistently achieve benchmarks such as Olympians, OT qualifiers, National or Junior qualifiers, NAG qualifiers, etc. 
</t>
    </r>
    <r>
      <rPr>
        <b/>
        <sz val="10"/>
        <rFont val="Calibri"/>
        <family val="2"/>
      </rPr>
      <t>Upload the section of the LSC P&amp;P/R&amp;R that describes the LSC policy or critria for the club incentive system.   After entering your information, click on the "Save" button below.</t>
    </r>
  </si>
  <si>
    <t>yes</t>
  </si>
  <si>
    <t>no</t>
  </si>
  <si>
    <t>Permanent Central Contact Point</t>
  </si>
  <si>
    <t>Coach Representation on LSC Boards</t>
  </si>
  <si>
    <t>Starting a New Club</t>
  </si>
  <si>
    <t>Developing Mission and Vision Satements</t>
  </si>
  <si>
    <t>LSC Required Bylaw Template</t>
  </si>
  <si>
    <t>Sample Conflict of Interest</t>
  </si>
  <si>
    <t>Model Travel Policy</t>
  </si>
  <si>
    <r>
      <t xml:space="preserve">LSCs shall conduct and submit to USA Swimming an annual LSC Statement of Internal Review Remittance and Attestation form with a copy of the year end financial statements attached, or the results of an external audit to LSC990andfinancials@usaswimming.org.  
</t>
    </r>
    <r>
      <rPr>
        <b/>
        <sz val="10"/>
        <rFont val="Calibri"/>
        <family val="2"/>
      </rPr>
      <t>Click the "Save" button below if your LSC has submitted this document to USA Swimming each of the last four years.</t>
    </r>
  </si>
  <si>
    <r>
      <t xml:space="preserve">LSCs are encouraged to offer more than one way to qualify for Outreach Membership (i.e. club scholarships, SNAP Program, WIC, Medicade, Social Security disability, etc.)
</t>
    </r>
    <r>
      <rPr>
        <b/>
        <sz val="10"/>
        <rFont val="Calibri"/>
        <family val="2"/>
      </rPr>
      <t xml:space="preserve">In the textbox, list the options that the LSC accepts to qualify for outreach membership. Award 1 point if the LSC accepts at least 2 options to qualify.  Award an additional 1 point if the LSC accepts 3 or more options to qualify. After entering your information, click the "Save" button below. </t>
    </r>
  </si>
  <si>
    <r>
      <t>Financial Assistance to Regional and</t>
    </r>
    <r>
      <rPr>
        <sz val="10"/>
        <color rgb="FF000000"/>
        <rFont val="Calibri"/>
        <family val="2"/>
      </rPr>
      <t xml:space="preserve">/or </t>
    </r>
    <r>
      <rPr>
        <sz val="10"/>
        <color rgb="FF000000"/>
        <rFont val="Calibri"/>
      </rPr>
      <t>National Meets</t>
    </r>
  </si>
  <si>
    <r>
      <t xml:space="preserve">Athlete recognition is an important element of athlete retention. 
</t>
    </r>
    <r>
      <rPr>
        <b/>
        <sz val="10"/>
        <rFont val="Calibri"/>
        <family val="2"/>
      </rPr>
      <t xml:space="preserve">In the text box, list the athlete awards given by the LSC, along with the name(s) of the recipient(s) from the most recent season.   After entering your information, click on the "Save" button below. </t>
    </r>
  </si>
  <si>
    <t>A</t>
  </si>
  <si>
    <t>Athletes' Committee</t>
  </si>
  <si>
    <t>LSC Pool Locations</t>
  </si>
  <si>
    <t>Athlete Leadership Development</t>
  </si>
  <si>
    <r>
      <t xml:space="preserve">USA Swimming's IMX program encourages overall development of individual swimmers. The LSC will receive 1 point if at least 10% of the swimmers in the LSC have an IMX score. The LSC will receive an additional point for each additional 2% who have an IMX score up to a maximum of 3 points. 
</t>
    </r>
    <r>
      <rPr>
        <b/>
        <sz val="10"/>
        <rFont val="Calibri"/>
        <family val="2"/>
      </rPr>
      <t xml:space="preserve">
After the query has loaded, click on the "Save" button below to record the points.</t>
    </r>
  </si>
  <si>
    <r>
      <t xml:space="preserve">USA Swimming encourages all clubs to participate in the Club Recognition program (CRP). Similar to LEAP, CRP promotes club self-evaluation and assessment. The LSC should encourage all clubs to participate. The LSC will receive 1 point if 30% of clubs have completed at least Level 1 of CRP and an additional 1 point for each 4% beyond. 
</t>
    </r>
    <r>
      <rPr>
        <b/>
        <sz val="10"/>
        <rFont val="Calibri"/>
        <family val="2"/>
      </rPr>
      <t xml:space="preserve">
After the query has loaded, click on the "Save" button below to record the points.</t>
    </r>
  </si>
  <si>
    <r>
      <t xml:space="preserve">LSC meets provide competitive opportunities for athletes.   LSCs will be awarded 1 point if more than 50% of the registered athletes participate in at least four meets. An additional 1 point will be awarded for each additional 5% up to a maximum of 3 points.
</t>
    </r>
    <r>
      <rPr>
        <b/>
        <sz val="10"/>
        <rFont val="Calibri"/>
        <family val="2"/>
      </rPr>
      <t xml:space="preserve">
After the query has loaded, click on the "Save" button below to record the points.</t>
    </r>
  </si>
  <si>
    <r>
      <t xml:space="preserve">LSC programs need the support of LSC clubs and coaches. 
</t>
    </r>
    <r>
      <rPr>
        <b/>
        <sz val="10"/>
        <rFont val="Calibri"/>
        <family val="2"/>
      </rPr>
      <t xml:space="preserve">
If at least 70% of eligible clubs participate in LSC Championship meets, click on the "Save" button below.</t>
    </r>
  </si>
  <si>
    <r>
      <t xml:space="preserve">Athletes must be members of USA Swimming and each LSC must process athlete registrations in a timely manner. 
</t>
    </r>
    <r>
      <rPr>
        <b/>
        <sz val="10"/>
        <rFont val="Calibri"/>
        <family val="2"/>
      </rPr>
      <t>Click the "Save" button below if your LSC is compliant with timely athlete registration.</t>
    </r>
  </si>
  <si>
    <r>
      <t xml:space="preserve">Each LSC is charged with having a process to observe swim meets that are not conducted under USA Swimming rules. 
</t>
    </r>
    <r>
      <rPr>
        <b/>
        <sz val="10"/>
        <rFont val="Calibri"/>
        <family val="2"/>
      </rPr>
      <t>Upload your Swim Meet Observation Request forms for Non-Championship meets (USA Swimming form B) and Championship meets (USA Swimming form A). After uploading your information, click on the "Save" button below.</t>
    </r>
    <r>
      <rPr>
        <sz val="10"/>
        <rFont val="Calibri"/>
        <family val="2"/>
      </rPr>
      <t xml:space="preserve">
</t>
    </r>
  </si>
  <si>
    <r>
      <t xml:space="preserve">LSC's should have a written plan outlining the steps to be taken and the personnel to assume responsibility in any kind of a crisis which confronts the LSC, and which requires action, reaction and potential public comment. </t>
    </r>
    <r>
      <rPr>
        <u/>
        <sz val="10"/>
        <rFont val="Calibri"/>
        <family val="2"/>
      </rPr>
      <t xml:space="preserve">The plan must include crisis communication team member names and phone numbers. 
</t>
    </r>
    <r>
      <rPr>
        <sz val="10"/>
        <rFont val="Calibri"/>
        <family val="2"/>
      </rPr>
      <t xml:space="preserve">
</t>
    </r>
    <r>
      <rPr>
        <b/>
        <sz val="10"/>
        <rFont val="Calibri"/>
        <family val="2"/>
      </rPr>
      <t>Upload a current, dated copy of your Crisis Management Plan which includes team member names and numbers. After uploading your information, click on the "Save" button below.</t>
    </r>
  </si>
  <si>
    <r>
      <t xml:space="preserve">Board orientation introduces new board members to BOD operations and functions. New board members should receive a Board manual containing materials such as mission, strategic plan,  job descriptions, board member bios, legal documents (bylaws, P&amp;P, budget) and LSC structure.   In addition , it is essential to hold a formal orientation session for the entire Board; this provides an official launch for the new board.
</t>
    </r>
    <r>
      <rPr>
        <b/>
        <sz val="10"/>
        <rFont val="Calibri"/>
        <family val="2"/>
      </rPr>
      <t>Upload the table of contents of your Board manual.  Use the second upload for the outline of your board orientation session. Award 2 points.  After uploading your information, click on the "Save" button below.</t>
    </r>
  </si>
  <si>
    <t>DOUBLE UPLOAD FIX THIS JANE</t>
  </si>
  <si>
    <r>
      <t xml:space="preserve">CLBMS is a course designed to educate club leaders on a variety of topics related to successful club governance for all club models.
</t>
    </r>
    <r>
      <rPr>
        <b/>
        <sz val="10"/>
        <rFont val="Calibri"/>
        <family val="2"/>
      </rPr>
      <t>In the textbox, provide the date and location of the most recent (or scheduled) CLBMS attended by your LSC clubs.  Award 1 point if at least 10 people attended the session. Award an additional point if at least 50% of the clubs in attendance had multiple attendees.</t>
    </r>
  </si>
  <si>
    <r>
      <t xml:space="preserve">Monetary support for coaches to attend regional (Sectional, Futures, Pro Series, Winter Juniors) and/or national meets is a significant contribution to continued program success. 
</t>
    </r>
    <r>
      <rPr>
        <b/>
        <sz val="10"/>
        <rFont val="Calibri"/>
        <family val="2"/>
      </rPr>
      <t>Upload the section of the LSC P&amp;P/R&amp;R that describes the LSC policy for financial assistance to regional and national meets. After uploading your information, click on the "Save" button below.</t>
    </r>
  </si>
  <si>
    <r>
      <t xml:space="preserve">LSCs should provide leadership development opportunities for athlete members who may wish to serve on the Board, LSC committees or at the Zone or National level.     
                                                                                                                                                                                                                                                                                                                                                                                                                                  </t>
    </r>
    <r>
      <rPr>
        <b/>
        <sz val="10"/>
        <rFont val="Calibri"/>
        <family val="2"/>
      </rPr>
      <t>In the textbox, give the date(s) and location(s) of the most recent (or scheduled) opportunity for athlete leadership development.  After uploading your information, click on the "Save" button below.</t>
    </r>
  </si>
  <si>
    <r>
      <t xml:space="preserve">USA Swimming prohibits discrimination. Each LSC must provide a link on their website to the USA Swimming Diversity &amp; Inclusion page which displays USA Swimming's code of conduct.
</t>
    </r>
    <r>
      <rPr>
        <b/>
        <sz val="10"/>
        <rFont val="Calibri"/>
        <family val="2"/>
      </rPr>
      <t>In the textbox, provide the link from the LSC website</t>
    </r>
    <r>
      <rPr>
        <sz val="10"/>
        <rFont val="Calibri"/>
        <family val="2"/>
      </rPr>
      <t xml:space="preserve"> </t>
    </r>
    <r>
      <rPr>
        <b/>
        <sz val="10"/>
        <rFont val="Calibri"/>
        <family val="2"/>
      </rPr>
      <t xml:space="preserve">that links to the USA Swimming D&amp;I page. After entering the link, click on the "Save" button below.
</t>
    </r>
    <r>
      <rPr>
        <b/>
        <sz val="10"/>
        <color rgb="FF000000"/>
        <rFont val="Calibri"/>
        <family val="2"/>
      </rPr>
      <t xml:space="preserve">
</t>
    </r>
  </si>
  <si>
    <r>
      <t xml:space="preserve">Each LSC shall have a Safe Sport Coordinator/Chair as a member of their BOD. 
</t>
    </r>
    <r>
      <rPr>
        <b/>
        <sz val="10"/>
        <rFont val="Calibri"/>
        <family val="2"/>
      </rPr>
      <t>In the textbox, provide the link to the Safe Sport Coordinator/Chair listed on the LSC website. After entering the link, click on the "Save" button below.</t>
    </r>
  </si>
  <si>
    <r>
      <t xml:space="preserve">The Ted Stevens Olympic and Amateur Sports Act and the LSC Required Bylaws specify that a Zone Board of Review (ZBOR) and Zone Sanction Appeals Panel (ZSAP) be in place in each Zone. LSC's are required to name individuals to the ZBOR and ZSAP and provide a link for members on the LSC website.
</t>
    </r>
    <r>
      <rPr>
        <b/>
        <sz val="10"/>
        <rFont val="Calibri"/>
        <family val="2"/>
      </rPr>
      <t>In the textbox, provide the link(s) on the LSC website that points to the ZBOR and ZSAP link(s) on the Zone website. List the names and their membership type (Coach, non-coach, athlete) of your ZBOR members and ZSAP members. After entering your link and information, click on the" Save" button below.</t>
    </r>
  </si>
  <si>
    <r>
      <t xml:space="preserve">The LSC is the local administrative arm of USA Swimming. Each LSC should provide basic general information such as boundaries, zone affiliation, membership information and governance structure to its members.
</t>
    </r>
    <r>
      <rPr>
        <b/>
        <sz val="10"/>
        <rFont val="Calibri"/>
        <family val="2"/>
      </rPr>
      <t>In the textbox, provide the link to the LSC website where this information can be found. After providing the link, click on the" Save" button below.</t>
    </r>
  </si>
  <si>
    <r>
      <t>The organizational structure of the LSC must be communicated to the volunteers and members. This structure includes Board of Director positions and members, and LSC committees and committee chairs.</t>
    </r>
    <r>
      <rPr>
        <b/>
        <strike/>
        <sz val="10"/>
        <rFont val="Calibri"/>
        <family val="2"/>
      </rPr>
      <t xml:space="preserve"> 
</t>
    </r>
    <r>
      <rPr>
        <b/>
        <sz val="10"/>
        <color rgb="FF000000"/>
        <rFont val="Calibri"/>
        <family val="2"/>
      </rPr>
      <t>In the textbox, provide the link(s) to the listing of the LSC board and committees on the LSC website. After entering the link, click on the "Save" button below.</t>
    </r>
  </si>
  <si>
    <r>
      <t xml:space="preserve">Successful LSCs work for a common purpose as described by their Mission Statement, along with a long term focus as described by their Vision Statement. This should be prominent on your LSCs homepage.
</t>
    </r>
    <r>
      <rPr>
        <b/>
        <sz val="10"/>
        <rFont val="Calibri"/>
        <family val="2"/>
      </rPr>
      <t xml:space="preserve">In the textbox, provide the link to the LSC Mission and Vision on the website.  After entering the link, click on the "Save" button below. </t>
    </r>
  </si>
  <si>
    <r>
      <t xml:space="preserve">LSC’s must conduct at least one meeting of the LSC House of Delegates each year and publish minutes of those meetings on the LSC website. 
</t>
    </r>
    <r>
      <rPr>
        <b/>
        <sz val="10"/>
        <rFont val="Calibri"/>
        <family val="2"/>
      </rPr>
      <t>In the textbox, provide the link to the most recent LSC House of Delegates minutes on the LSC website. After entering the link, click on the "Save" button below.</t>
    </r>
  </si>
  <si>
    <r>
      <t xml:space="preserve">LSC’s must conduct regular, scheduled meetings of the LSC Board of Directors and publish minutes of those meetings on the LSC website. Mintues must include a section indicating that a financial statement was presented to the BOD and approved. 
</t>
    </r>
    <r>
      <rPr>
        <b/>
        <sz val="10"/>
        <rFont val="Calibri"/>
        <family val="2"/>
      </rPr>
      <t xml:space="preserve">In the textbox, provide the link to the most recent BOD minutes on the LSC website.  After providing the link, click on the "Save" button below. </t>
    </r>
  </si>
  <si>
    <r>
      <t xml:space="preserve">Each LSC receives a minimum of six votes at the annual convention of the USA Swimming House of Delegates. 
</t>
    </r>
    <r>
      <rPr>
        <b/>
        <sz val="10"/>
        <rFont val="Calibri"/>
        <family val="2"/>
      </rPr>
      <t xml:space="preserve">In the textbox, list the members of the LSC who attended the most recent USA Swimming House of Delegates/Zone Planning meeting. </t>
    </r>
    <r>
      <rPr>
        <b/>
        <sz val="10"/>
        <rFont val="Calibri"/>
        <family val="2"/>
      </rPr>
      <t>After entering your information, click on the "Save" button below.</t>
    </r>
  </si>
  <si>
    <r>
      <t xml:space="preserve">The LSC has a permanent central contact. This may vary from a volunteer working out of the home to an office with a paid staff.  
</t>
    </r>
    <r>
      <rPr>
        <b/>
        <sz val="10"/>
        <rFont val="Calibri"/>
        <family val="2"/>
      </rPr>
      <t>In the textbox,</t>
    </r>
    <r>
      <rPr>
        <b/>
        <sz val="10"/>
        <color rgb="FF000000"/>
        <rFont val="Calibri"/>
        <family val="2"/>
      </rPr>
      <t xml:space="preserve"> provide the link to the LSC central contact on the LSC website.</t>
    </r>
    <r>
      <rPr>
        <b/>
        <sz val="10"/>
        <rFont val="Calibri"/>
        <family val="2"/>
      </rPr>
      <t xml:space="preserve"> </t>
    </r>
    <r>
      <rPr>
        <b/>
        <sz val="10"/>
        <color rgb="FF000000"/>
        <rFont val="Calibri"/>
        <family val="2"/>
      </rPr>
      <t>After entering your information, click on the "Save" button below.</t>
    </r>
  </si>
  <si>
    <r>
      <t xml:space="preserve">Swimmers must be registered before competing in a sanctioned meet. Each LSC must perform Meet Entry Reconciliation to validate all meet participants as USA Swimming registered athletes. 
</t>
    </r>
    <r>
      <rPr>
        <b/>
        <sz val="10"/>
        <rFont val="Calibri"/>
        <family val="2"/>
      </rPr>
      <t>In the textbox, describe the process the LSC uses to assure that all competitors are registered with USA Swimming. After entering your information, click on the "Save" button below.</t>
    </r>
  </si>
  <si>
    <r>
      <t xml:space="preserve">A meet announcement for a sanctioned meet must include language specified in the USA Swimming Rulebook, Section 202.4.9. A-L
</t>
    </r>
    <r>
      <rPr>
        <b/>
        <sz val="10"/>
        <rFont val="Calibri"/>
        <family val="2"/>
      </rPr>
      <t>In the textbox, provide the link to a current meet announcement for a sanctioned meet on the LSC website. After providing the link, click on the "Save" button below.</t>
    </r>
  </si>
  <si>
    <r>
      <t xml:space="preserve">A meet announcement for an approved meet must include language specified in the USA Swimming Rulebook Section 202.6.6 A-F. 
</t>
    </r>
    <r>
      <rPr>
        <b/>
        <sz val="10"/>
        <rFont val="Calibri"/>
        <family val="2"/>
      </rPr>
      <t>In the textbox, provide the link to a current meet announcement for an approved meet on the LSC website. If your LSC does not host approved meets, indicate that in the textbox. After entering your information, click on the "Save" button below.</t>
    </r>
  </si>
  <si>
    <r>
      <t xml:space="preserve">LSCs are responsible for recruiting training and certificating officials. 
</t>
    </r>
    <r>
      <rPr>
        <b/>
        <sz val="10"/>
        <color rgb="FF000000"/>
        <rFont val="Calibri"/>
        <family val="2"/>
      </rPr>
      <t>In the textbox, provide the link to the current training schedule. After entering your information, click on the "Save" button below.</t>
    </r>
  </si>
  <si>
    <r>
      <t xml:space="preserve">USA Swimming rules require that a Coach Representative be elected to the LSC Board of Directors by coach members of the LSC. 
</t>
    </r>
    <r>
      <rPr>
        <b/>
        <sz val="10"/>
        <rFont val="Calibri"/>
        <family val="2"/>
      </rPr>
      <t>In the textbox, list the name(s) of the Coach Representative(s) on the LSC Board of Directors and the date and location at which the most recent election was held. After entering your information, click on the "Save" button below.</t>
    </r>
  </si>
  <si>
    <r>
      <t xml:space="preserve">Membership and registration information for current and new coaches should be communicated to all coaches. Coach certifications must be updated in the SWIMS database.  
</t>
    </r>
    <r>
      <rPr>
        <b/>
        <sz val="10"/>
        <rFont val="Calibri"/>
        <family val="2"/>
      </rPr>
      <t>In the textbox, provide the name and contact information of the person responsible for disseminating coach registration and membership information and updating coach certifications in SWIMS. After entering your information, click on the "Save" button below.</t>
    </r>
  </si>
  <si>
    <r>
      <t xml:space="preserve">An LSC must provide guidance, registration materials and instructions to all clubs, current and new.  The LSC must enter/update club data into the SWIMS
database.  
</t>
    </r>
    <r>
      <rPr>
        <b/>
        <sz val="10"/>
        <rFont val="Calibri"/>
        <family val="2"/>
      </rPr>
      <t>In the textbox, describe the guidance provided to new clubs by the LSC.   After entering your information, click the “Save” button below.</t>
    </r>
  </si>
  <si>
    <r>
      <t xml:space="preserve">Every LSC is required to adopt an LSC Team Travel Policy. Team travel is defined as overnight travel to a swim meet or other team activity that is planned and supervised by the LSC. The LSC travel policy document must provide spaces for athletes, parents, coaches and other adults (chaperones) traveling with the LSC to sign in agreemennt. 
</t>
    </r>
    <r>
      <rPr>
        <b/>
        <sz val="10"/>
        <rFont val="Calibri"/>
        <family val="2"/>
      </rPr>
      <t>In the textbox, provide the link to the LSC Team Travel policy on the LSC website.   After entering the link, click on the "Save" button below.</t>
    </r>
  </si>
  <si>
    <r>
      <t xml:space="preserve">Meet results must be tabulated and published in a timely manner. The recommended time frame is no later than two weeks from conclusion of the final meet event. 
</t>
    </r>
    <r>
      <rPr>
        <b/>
        <sz val="10"/>
        <rFont val="Calibri"/>
        <family val="2"/>
      </rPr>
      <t>In the textbox, provide the link to meet results on the LSC website. After entering the link, click on the "Save" button below.</t>
    </r>
  </si>
  <si>
    <r>
      <t xml:space="preserve">The USA Swimming Rulebook (Sections 204.7 and 205.8) requires that each LSC offer championship meets as part of the Senior and Age Group programs. 
</t>
    </r>
    <r>
      <rPr>
        <b/>
        <sz val="10"/>
        <rFont val="Calibri"/>
        <family val="2"/>
      </rPr>
      <t>In the textbox, list the dates and locations of the most recent LSC Championship Long Course and Short Course meets. After entering your information, click on the "Save" button below.</t>
    </r>
  </si>
  <si>
    <r>
      <t xml:space="preserve">LSCs must provide a competitive meet schedule open to all athletes.  
</t>
    </r>
    <r>
      <rPr>
        <b/>
        <sz val="10"/>
        <rFont val="Calibri"/>
        <family val="2"/>
      </rPr>
      <t>In the textbox, provide the link(s) to the short course and long course schedules on the LSC website. After entering the link(s), click on the "Save" button below.</t>
    </r>
  </si>
  <si>
    <r>
      <t xml:space="preserve">Athlete recognition at the LSC level is an important motivational tool. Each LSC must develop, maintain, and publish LSC records and rankings following each season (short course and long course). 
</t>
    </r>
    <r>
      <rPr>
        <b/>
        <sz val="10"/>
        <rFont val="Calibri"/>
        <family val="2"/>
      </rPr>
      <t>In the textbox, provide the link to records and rankings  on the LSC website. After entering the link, click on the "Save" button below.</t>
    </r>
  </si>
  <si>
    <r>
      <t xml:space="preserve">Each LSC must provide a Coordinator/Chair for interaction between the LSC and the USA Swimming D&amp;I Committee. 
</t>
    </r>
    <r>
      <rPr>
        <b/>
        <sz val="10"/>
        <rFont val="Calibri"/>
        <family val="2"/>
      </rPr>
      <t>In the textbox, provide the name of the LSC D&amp;I Coordinator/Chair and award 1 point. After entering your information, click on the "Save" button below.</t>
    </r>
  </si>
  <si>
    <r>
      <t xml:space="preserve">Active committees are an important part of effective LSC Governance.
</t>
    </r>
    <r>
      <rPr>
        <b/>
        <sz val="10"/>
        <rFont val="Calibri"/>
        <family val="2"/>
      </rPr>
      <t>In the textbox, provide the link to the list of committees on the LSC website. After entering the link, click on the "Save" button below.</t>
    </r>
  </si>
  <si>
    <r>
      <t xml:space="preserve">LSCs are encouraged to provide a Disability Coordinator/Chair to oversee disability swimming in the LSC and to provide a liaison for interaction between the LSC and the USA Swimming Disability Swimming Committee. 
</t>
    </r>
    <r>
      <rPr>
        <b/>
        <sz val="10"/>
        <rFont val="Calibri"/>
        <family val="2"/>
      </rPr>
      <t>In the textbox, enter the name of the LSC Disability Coordinator/Chair.  After entering your information, click on the "Save" button below.</t>
    </r>
  </si>
  <si>
    <r>
      <t>In addition to a D&amp;I Coordinator/Chair, the LSC should have a D&amp;I Committee. 
I</t>
    </r>
    <r>
      <rPr>
        <b/>
        <sz val="10"/>
        <rFont val="Calibri"/>
        <family val="2"/>
      </rPr>
      <t>n the textbox, list the names of the current committee members. After entering your information, click on the "Save" button below.</t>
    </r>
  </si>
  <si>
    <r>
      <t xml:space="preserve">In order for committees to contribute to the mission of the LSC, it is important for committees to have their own Mission Statements which connect with the greater mission of the LSC. 
</t>
    </r>
    <r>
      <rPr>
        <b/>
        <sz val="11"/>
        <color rgb="FF000000"/>
        <rFont val="Calibri"/>
        <family val="2"/>
      </rPr>
      <t xml:space="preserve">In the textbox, provide the link(s) to the LSC website where each committee's mission statement is displayed. After entering the link(s), click the "Save" button below. </t>
    </r>
  </si>
  <si>
    <r>
      <t xml:space="preserve">LSC Committees have a duty to meet, record, and post minutes. This practice informs the BOD and members of LSC business and demonstrates transparency. 
</t>
    </r>
    <r>
      <rPr>
        <b/>
        <sz val="11"/>
        <color rgb="FF000000"/>
        <rFont val="Calibri"/>
        <family val="2"/>
      </rPr>
      <t xml:space="preserve">In the textbox, provide the link(s) to the LSC website where each committee's minutes are posted. After entering the link(s), click on the "Save" button below. </t>
    </r>
  </si>
  <si>
    <r>
      <t xml:space="preserve">Core Values describe the characteristics, ideas and concepts that are valued by the organization.  An LSC brand can serve the same purpose. These elements compliment the Mission and Vision of the LSC.  Effective Boards use core values or branding to guide the decision-making process and communicate what is valued to their membership.   
</t>
    </r>
    <r>
      <rPr>
        <b/>
        <sz val="11"/>
        <color rgb="FF000000"/>
        <rFont val="Calibri"/>
        <family val="2"/>
      </rPr>
      <t xml:space="preserve">
If your LSC has developed Core Values or a Brand, provide the link to the LSC website where this information can be found. After providing the link, click on the "Save" button below.</t>
    </r>
  </si>
  <si>
    <r>
      <t xml:space="preserve">Awareness of and information about USA Swimming's Safe Sport program is crucial to all phases of maintaining a healthy environment for athletes.  
</t>
    </r>
    <r>
      <rPr>
        <b/>
        <sz val="11"/>
        <color rgb="FF000000"/>
        <rFont val="Calibri"/>
        <family val="2"/>
      </rPr>
      <t>In the textbox, provide the link(s) to the USA Swimming Safe Sport page and logo on the LSC website. Award 1 point if your LSC provides a link to the USA Swimming Safe Sport page on the LSC website. Award an additional 1 point if the USA Swimming Safe Sport logo is prominently featured on the LSC website homepage.    After entering the link(s), click on the “Save” button below.</t>
    </r>
  </si>
  <si>
    <r>
      <t xml:space="preserve">Electronic meet entry greatly reduces the clerical burden on meet operations personnel.
</t>
    </r>
    <r>
      <rPr>
        <b/>
        <sz val="10"/>
        <rFont val="Calibri"/>
        <family val="2"/>
      </rPr>
      <t>In the textbox, describe the meet entry process for meets in the LSC. Award 1 point if electronic team entries (e.g. Team Unify Swim Office, Hy-tek Team Manager, etc.) are accepted.  Award an additional  1 point if Online Meet Entry (OME) is offered. After entering your information, click on the "Save" button below.</t>
    </r>
  </si>
  <si>
    <r>
      <t xml:space="preserve">USA Swimming maintains a list of certified pools. Pools must be measured and certified for records and times to be officially recognized. The LSC should provide a link to the list of certified pools on the USA Swimming website. 
</t>
    </r>
    <r>
      <rPr>
        <b/>
        <sz val="10"/>
        <rFont val="Calibri"/>
        <family val="2"/>
      </rPr>
      <t>In the textbox, provide the link to the LSC website where the link to the list of certified pools can be found.  After entering the link, click on the "Save" button below.</t>
    </r>
  </si>
  <si>
    <r>
      <t xml:space="preserve">To operate effectively, LSC's need volunteers to act as HOD members, BOD members, offiials and committee members.
</t>
    </r>
    <r>
      <rPr>
        <b/>
        <sz val="10"/>
        <rFont val="Calibri"/>
        <family val="2"/>
      </rPr>
      <t>In the textbox, provide the link from the LSC website publicizing opportunities for volunteers to become involved in the LSC. After providing the link, click on the "Save" button below.</t>
    </r>
  </si>
  <si>
    <r>
      <t xml:space="preserve">USA Swimming provides workshops for volunteers, such as General Chairs, Senior/Age Group Chairs, Registrars, D&amp;I, Officials, etc. 
</t>
    </r>
    <r>
      <rPr>
        <b/>
        <sz val="10"/>
        <rFont val="Calibri"/>
        <family val="2"/>
      </rPr>
      <t>In the textbox, list the workshop name(s) and date(s) that LSC volunteers have attended in the last three years. Award 1 point for each workshop, up to a maximum of 3 points. After entering your information, click on the "Save" button below.</t>
    </r>
  </si>
  <si>
    <r>
      <t xml:space="preserve">The LSC offers LSC Workshops or a Swimposium to its members. This can be accomplished within the LSC or in partnership with a neighboring LSC(s).  
</t>
    </r>
    <r>
      <rPr>
        <b/>
        <sz val="10"/>
        <rFont val="Calibri"/>
        <family val="2"/>
      </rPr>
      <t>In the textbox, give the date(s) and location(s) of each LSC Workshop and/or Swimposium held (or scheduled) during the quad. Award 1 point for each Workshop up to a maximum of 2. Award 2 points for a Swimposium (eligible for credit from USA Swimming).  After entering your information, click on the "Save" button below.</t>
    </r>
  </si>
  <si>
    <r>
      <t xml:space="preserve">LSCs should provide training opportunities for meet volunteers, including meet directors, meet management software, and timing system operation.  This training can be on an individual club basis or may be an LSC-hosted seminar involving multiple clubs.
</t>
    </r>
    <r>
      <rPr>
        <b/>
        <sz val="10"/>
        <rFont val="Calibri"/>
        <family val="2"/>
      </rPr>
      <t xml:space="preserve">
In the textbox, explain the procedures the LSC utilizes to provide training.  Award 1 point if training is done one-on-one.  Award an additional 1 point if an LSC-hosted seminar was held (or is scheduled). After entering your information, click on the "Save" button below.</t>
    </r>
  </si>
  <si>
    <r>
      <t xml:space="preserve">The USA Swimming Regional Diversity &amp; Inclusion Summits are held every two years inconjuction with the Zone Diversity Select Camps.
</t>
    </r>
    <r>
      <rPr>
        <b/>
        <sz val="10"/>
        <rFont val="Calibri"/>
        <family val="2"/>
      </rPr>
      <t>In the textbox, list the name(s) of the delegate(s) who represented the LSC at the most recent (or scheduled) Zone Diversity &amp; Inclusion Summit. After entering your information, click on the "Save" button below.</t>
    </r>
  </si>
  <si>
    <r>
      <t xml:space="preserve">The LSC "Mighty" series workshop is designed to provide networking opportunities for LSCs of similar size/resources.  Reunion meetings are held at Convention each year. 
</t>
    </r>
    <r>
      <rPr>
        <b/>
        <sz val="10"/>
        <rFont val="Calibri"/>
        <family val="2"/>
      </rPr>
      <t>In the textbox, list the name(s) of the delegate(s) who attended the Mighty Series Workshop in Colorado and award 1 point. Award an additional 1 point if the LSC attended the Mighty Reunion meeting at Convention.  After entering your information, click on the "Save" button below.</t>
    </r>
  </si>
  <si>
    <r>
      <t xml:space="preserve">To develop officials for national meets,  LSC officials should have served on deck at Zone, Sectional, or Futures level meets. 
</t>
    </r>
    <r>
      <rPr>
        <b/>
        <sz val="10"/>
        <rFont val="Calibri"/>
        <family val="2"/>
      </rPr>
      <t>In the textbox, list the names of the officials who have participated at any of these meets during the quad.   Award 1 point if 1-3 distinct officials participated.    Award an additional 1 point if 4 or more distinct officials have participated</t>
    </r>
    <r>
      <rPr>
        <sz val="10"/>
        <rFont val="Calibri"/>
        <family val="2"/>
      </rPr>
      <t>.</t>
    </r>
    <r>
      <rPr>
        <b/>
        <sz val="10"/>
        <rFont val="Calibri"/>
        <family val="2"/>
      </rPr>
      <t xml:space="preserve"> After entering your information, click on the "Save" button below.</t>
    </r>
  </si>
  <si>
    <r>
      <t xml:space="preserve">USA Swimming conducts New Deck Referee workshops annually  and Official's Chair workshops every 2 years.
</t>
    </r>
    <r>
      <rPr>
        <b/>
        <sz val="10"/>
        <rFont val="Calibri"/>
        <family val="2"/>
      </rPr>
      <t xml:space="preserve">
In the textbox list the name(s) of the official(s) who attended these workshops.   Award 1 point for sending at least one official to the Deck Referee workshop; award an additional 1 point for sending at least one official to the most recent Officials' Chair workshop. After entering your information, click on the "Save" button below.</t>
    </r>
  </si>
  <si>
    <r>
      <t xml:space="preserve">Club registrars must be familiar with LSC registration policies and procedures. LSCs should provide training opportunities for  registrars.  This training can be on an individual club basis or may be an LSC-hosted seminar/workshop involving multiple clubs.
</t>
    </r>
    <r>
      <rPr>
        <b/>
        <sz val="10"/>
        <rFont val="Calibri"/>
        <family val="2"/>
      </rPr>
      <t xml:space="preserve">In the textbox, explain the procedures the LSC utilizes to provide training.  Award 1 point if training is done one-on-one.  Award an additional 1 point if an LSC-hosted seminar/workshop was held (or is scheduled). After entering your information, click on the "Save" button below.
</t>
    </r>
  </si>
  <si>
    <r>
      <t xml:space="preserve">It is important for coaches to have sufficient opportunities to earn or renew safety certifications (CPR and STSC).
</t>
    </r>
    <r>
      <rPr>
        <b/>
        <sz val="10"/>
        <rFont val="Calibri"/>
        <family val="2"/>
      </rPr>
      <t>In the textbox, provide the link from the LSC website that shows local providers and award 1 point.   Award and additional  1 point if the LSC provides at least one training opportunity for CPR and STSC per calendar year. After entering the link, click on the "Save" button below.</t>
    </r>
  </si>
  <si>
    <r>
      <t xml:space="preserve">USA Swimming provides LSC clubs with a Club Portal which allows coaches/administrators to access information and reports, such as athlete rosters, coach credentials status, membership trends, IMX and Virtual Club scores, etc.   LSCs should provide a link to the USA Swimming website outlining instructions to access Club Portals.
</t>
    </r>
    <r>
      <rPr>
        <b/>
        <sz val="10"/>
        <rFont val="Calibri"/>
        <family val="2"/>
      </rPr>
      <t xml:space="preserve">In the textbox, provide the link on the LSC website showing the link to the USA Swimminng club portal instructions.   After entering the link, click on the "Save" button below. </t>
    </r>
  </si>
  <si>
    <r>
      <t xml:space="preserve">It is important for the LSC to recognize coaching success within the LSC.
</t>
    </r>
    <r>
      <rPr>
        <b/>
        <sz val="10"/>
        <rFont val="Calibri"/>
        <family val="2"/>
      </rPr>
      <t>In the textbox, list the name(s) of the most recent award winners.  Award 1 point if one Coach of the Year award given.   Award an additional 1 point if more than one Coach of the Year award is given (e.g. Age Group Coach of the Year, Senior Coach of the Year, Developmental Coach of the Year).  After entering your information, click on the "Save" button below</t>
    </r>
  </si>
  <si>
    <r>
      <t xml:space="preserve">It is important for the LSC to recognize top-performing clubs by keeping team scores at championship meets.  LSCs who run combined championship meets are eligible for 2 points if more than one category is recognized (e.g. Senior team award, Age Group team award). LSCs who run separate meets are eligible for 2 points. 
</t>
    </r>
    <r>
      <rPr>
        <b/>
        <sz val="10"/>
        <rFont val="Calibri"/>
        <family val="2"/>
      </rPr>
      <t>In the textbox,  list the winners from the most recent LSC Championship meet(s).    Award 1 point if Overall Team Champions are recognized.  Award 2 points if separate Age Group and Senior Champions are recognized.   After entering your information, click on the "Save" button below.</t>
    </r>
  </si>
  <si>
    <r>
      <t xml:space="preserve">LSCs should promote APT to their members. Athlete protection awareness is an important component of the Safe Sport program and promotes the safety of  members.
</t>
    </r>
    <r>
      <rPr>
        <b/>
        <sz val="10"/>
        <rFont val="Calibri"/>
        <family val="2"/>
      </rPr>
      <t>In the textbox, provide the link to APT  on the LSC website.  After entering the link, click on the "Save" button below.</t>
    </r>
  </si>
  <si>
    <r>
      <t xml:space="preserve">It is important to include parents and athletes in Safe Sport education.  USA Swimming provides a sample flyer that can be included in the heat sheet or posted at meets.
</t>
    </r>
    <r>
      <rPr>
        <b/>
        <sz val="10"/>
        <rFont val="Calibri"/>
        <family val="2"/>
      </rPr>
      <t>In the textbox, provide the link on the LSC website that links to the USA Swimming Safe Sport flyer.   After providing the link, click on the "Save" button below.</t>
    </r>
  </si>
  <si>
    <r>
      <t xml:space="preserve">Athlete input is important in the governance of our sport.  Attendance at the USAS convention is a great opportunity for athletes to become involved.
</t>
    </r>
    <r>
      <rPr>
        <b/>
        <sz val="10"/>
        <rFont val="Calibri"/>
        <family val="2"/>
      </rPr>
      <t>In the textbox, provide the name(s) of the LSC athlete representative(s) in attendance at the most recent USAS convention. Award  1 point for having 1 athlete at convention. Award an additional 1 point if two or more athletes attended.  After entering your information, click on the "Save" button below.</t>
    </r>
  </si>
  <si>
    <r>
      <t xml:space="preserve">LSCs should provide competitive opportunities for athletes with disabilities.
</t>
    </r>
    <r>
      <rPr>
        <b/>
        <sz val="10"/>
        <rFont val="Calibri"/>
        <family val="2"/>
      </rPr>
      <t xml:space="preserve">In the textbox, provide a link on the LSC website to an LSC meet announcement which encourages swimmers with disabilities to participate and award 1 point.   Award an additional 1 point if athletes with disabilities have competed in at least one LSC meet. After providing your link, click on the "Save" button below.  </t>
    </r>
    <r>
      <rPr>
        <sz val="10"/>
        <rFont val="Calibri"/>
        <family val="2"/>
      </rPr>
      <t xml:space="preserve"> </t>
    </r>
  </si>
  <si>
    <r>
      <t xml:space="preserve">LSCs should provide opportunities for athletes with disabilities to compete in LSC Championship meets
</t>
    </r>
    <r>
      <rPr>
        <b/>
        <sz val="10"/>
        <rFont val="Calibri"/>
        <family val="2"/>
      </rPr>
      <t xml:space="preserve">In the textbox, provide a link on the LSC website to an LSC Championship meet announcement which encourages swimmers with disabilities to participate and award 1 point.   Award an additional 1 point if athletes with disabilities have competed in at least one LSC Championship meet. After providing your link, click on the "Save" button below.   </t>
    </r>
  </si>
  <si>
    <r>
      <t xml:space="preserve">Performance recognition is a valuable tool for athlete retention.  Each LSC has the ability to generate a Top Times list from SWIMS on a reguar basis.
</t>
    </r>
    <r>
      <rPr>
        <b/>
        <sz val="10"/>
        <rFont val="Calibri"/>
        <family val="2"/>
      </rPr>
      <t xml:space="preserve">In the textbox, provide the link on the LSC webiste to the LSC Top Times list.  If the LSC Top Times list is updated once each season (Long and Short Course), award 1 point. Award an additional 1 point if these lists are updated more than once during a season. After entering the link, click on the "Save" button below. </t>
    </r>
  </si>
  <si>
    <r>
      <t xml:space="preserve">The Scholastic All America (SAA) program recognizes swimmers who excel both athletically and academically. 
</t>
    </r>
    <r>
      <rPr>
        <b/>
        <sz val="10"/>
        <rFont val="Calibri"/>
        <family val="2"/>
      </rPr>
      <t>In the text box, provide the link to the SAA application on the LSC website.   After entering the link, click on the"Save" button below.</t>
    </r>
  </si>
  <si>
    <r>
      <t xml:space="preserve">Athlete protection awareness is an important component of the Safe Sport program and promotes the safety of  members.
</t>
    </r>
    <r>
      <rPr>
        <b/>
        <sz val="10"/>
        <rFont val="Calibri"/>
        <family val="2"/>
      </rPr>
      <t xml:space="preserve">In the textbox, describe how APT is promoted in the LSC and how the LSC encourages members to complete APT training for athletes and parents. After entering your information, click on the "Save" button below. </t>
    </r>
  </si>
  <si>
    <r>
      <t xml:space="preserve">LSCs should promote/provide opportunities for Open Water Swimming, including events outside the LSC.
</t>
    </r>
    <r>
      <rPr>
        <b/>
        <sz val="10"/>
        <rFont val="Calibri"/>
        <family val="2"/>
      </rPr>
      <t>In the textbox, list the date and location of the most recent open water event in which athletes from the LSC participated.  Award 1 point if athletes from the LSC participated in at least one Open Water event in the past year.  Award an additional 1 point if swimmers from the LSC participated in 2 or more Open Water events in the past year. After entering your information, click on the "Save" button below.</t>
    </r>
  </si>
  <si>
    <r>
      <t xml:space="preserve">Successful organizations achieve their goals when decisions are based on their strategic plan.  Along with the LSC Mission and Vision, the Strategic Plan should be posted on the LSC website to inform members of the direction of the LSC.
</t>
    </r>
    <r>
      <rPr>
        <b/>
        <sz val="10"/>
        <rFont val="Calibri"/>
        <family val="2"/>
      </rPr>
      <t xml:space="preserve">
In the textbox below, provide the link on the LSC website to the LSC strategic plan.   After providing the link, click on the  "Save" button below. </t>
    </r>
  </si>
  <si>
    <r>
      <t xml:space="preserve">Successful organizations schedule time outside of regular Board business to review governance documents, evaluate programs, build relationships, etc. 
</t>
    </r>
    <r>
      <rPr>
        <b/>
        <sz val="10"/>
        <rFont val="Calibri"/>
        <family val="2"/>
      </rPr>
      <t xml:space="preserve">
In the textbox, provide the date, location and number of attendees at the most recent (or scheduled) Board retreat and award 1 point. Award an additional 1 point if a majority of the Board members attended.  Award an additional 1 point if club representatives/coaches outside of the Board were invited and attended.   After entering your information, click the "Save" button below.    </t>
    </r>
  </si>
  <si>
    <r>
      <t xml:space="preserve">USA Swimming offers Governance/Strategic Planning  workshops for LSCs. Workshops focus on leading governance practices, mission, values, and strategic planning. LSCs can also utilize an outside facilitator.
</t>
    </r>
    <r>
      <rPr>
        <b/>
        <sz val="10"/>
        <rFont val="Calibri"/>
        <family val="2"/>
      </rPr>
      <t>In the textbox below list the date and location of the most recent (or scheduled) LSC Governance/Strategic Planning workshop during the quad and award 1 point. Award an additional 1 point if more than 50% of the BOD was in attendance.    Award an additional 1 point if club representatives/coaches outside of the BOD were invited and attended.   After entering your information, click the "Save" button below.</t>
    </r>
  </si>
  <si>
    <r>
      <t xml:space="preserve">Organizations with a consistent, professional and permanent point of contact are better equipped to meet the needs of their members. Many LSCs have created permanent offices to serve their constituents. 
</t>
    </r>
    <r>
      <rPr>
        <b/>
        <sz val="10"/>
        <rFont val="Calibri"/>
        <family val="2"/>
      </rPr>
      <t>In the textbox, provide the contact information for the LSC permanent office and award 1 point.   Award an additional 1 point if the permanent office is in a commercial (rather than residential) setting. After entering your information, click on the "Save" button below</t>
    </r>
    <r>
      <rPr>
        <sz val="10"/>
        <rFont val="Calibri"/>
        <family val="2"/>
      </rPr>
      <t xml:space="preserve">.  </t>
    </r>
  </si>
  <si>
    <r>
      <t xml:space="preserve">LSCs should promote D&amp;I in every aspect of its operations.   An LSC should support diversity programming, such as camps, diversity awareness training, workshops,  multi-cultural meets, etc.
</t>
    </r>
    <r>
      <rPr>
        <b/>
        <sz val="10"/>
        <rFont val="Calibri"/>
        <family val="2"/>
      </rPr>
      <t xml:space="preserve">In the textbox, describe the way the LSC supports diversity programming.  Award 1 point for 1-2 distinct programs.  Award an additional 1 point for 3 or more distinct programs.  After entering your information, click on the "Save" button below.  </t>
    </r>
  </si>
  <si>
    <r>
      <t xml:space="preserve">LSCs have the opportunity to impact their communities in positive and powerful ways. 
</t>
    </r>
    <r>
      <rPr>
        <b/>
        <sz val="10"/>
        <rFont val="Calibri"/>
        <family val="2"/>
      </rPr>
      <t xml:space="preserve">In the textbox, describe the community service project(s) that the LSC sponsors or supports.   After entering your information, click on the "Save" button below.   </t>
    </r>
  </si>
  <si>
    <r>
      <rPr>
        <sz val="10"/>
        <rFont val="Calibri"/>
        <family val="2"/>
      </rPr>
      <t xml:space="preserve">Adequate facilites are necessary to provide training and competitive opportunities for athletes.  USA Swimming offers resources to LSCs/clubs through Facilities Development,  such as the Build-A-Pool conference, one-on-one facility development consulting, etc.  </t>
    </r>
    <r>
      <rPr>
        <b/>
        <sz val="10"/>
        <rFont val="Calibri"/>
        <family val="2"/>
      </rPr>
      <t xml:space="preserve">
In the textbox, describe the way(s) the LSC encourages or facilitates the construction or renovation of competitive swimming venues.  After entering your information, click on the "Save" button below.   </t>
    </r>
  </si>
  <si>
    <r>
      <rPr>
        <sz val="10"/>
        <rFont val="Calibri"/>
        <family val="2"/>
      </rPr>
      <t>Enhancing the public standing of the LSC by publicizing and promoting news and events beyond the membership is the responsilbity of LSC.</t>
    </r>
    <r>
      <rPr>
        <b/>
        <sz val="10"/>
        <rFont val="Calibri"/>
        <family val="2"/>
      </rPr>
      <t xml:space="preserve">
In the textbox, describe ways that the LSC promotes USA Swimming and the LSC to the community at large.  After entering your information, click on the "Save" button below.</t>
    </r>
  </si>
  <si>
    <r>
      <t xml:space="preserve">LSCs should provides access to educational material from USA Swimming and other organizations via the LSC website, such as parent education, officials training videos, nutrition information, injury prevention, long-term athlete development, etc. 
</t>
    </r>
    <r>
      <rPr>
        <b/>
        <sz val="10"/>
        <rFont val="Calibri"/>
        <family val="2"/>
      </rPr>
      <t xml:space="preserve">
In the textbox, provide the link(s) from the LSC website to the educational material. After providing the link, click on the "Save" button below.</t>
    </r>
  </si>
  <si>
    <r>
      <t xml:space="preserve">In addition to a workshop/seminar for meet personnel, the LSC should develop a training program for Meet and/or Safety Directors or Meet Equipment Operators.  
</t>
    </r>
    <r>
      <rPr>
        <b/>
        <sz val="10"/>
        <rFont val="Calibri"/>
        <family val="2"/>
      </rPr>
      <t xml:space="preserve">
In the textbox, describe the program the LSC utilizes to train meet personnel.  Award</t>
    </r>
    <r>
      <rPr>
        <sz val="10"/>
        <rFont val="Calibri"/>
        <family val="2"/>
      </rPr>
      <t xml:space="preserve"> </t>
    </r>
    <r>
      <rPr>
        <b/>
        <sz val="10"/>
        <rFont val="Calibri"/>
        <family val="2"/>
      </rPr>
      <t>1 point for Meet Director and/or Safety Director training.  Award an additional 1 point for computer or timing system operator training.    After uploading your information, click on the "Save" button below.</t>
    </r>
  </si>
  <si>
    <r>
      <t xml:space="preserve">Acknowledgement contributes to volunteer retention. "Kudos" on the website or a “thank you” at a championship meet or awards’ banquet are two ways to express appreciation for a job well done. 
</t>
    </r>
    <r>
      <rPr>
        <b/>
        <sz val="10"/>
        <rFont val="Calibri"/>
        <family val="2"/>
      </rPr>
      <t xml:space="preserve">In the textbox, provide the link(s) to Volunteer Recognition on the LSC website. After providing the link, click on the "Save" button below. </t>
    </r>
  </si>
  <si>
    <r>
      <t xml:space="preserve">Former athletes (registered as an athlete within the previous 10 years) are often an untapped reservoir of service and knowledge for the LSC.   Examples of involvement include presentations to athletes, clinics, board members, athlete representatives and officials.  
</t>
    </r>
    <r>
      <rPr>
        <b/>
        <sz val="10"/>
        <rFont val="Calibri"/>
        <family val="2"/>
      </rPr>
      <t>In the textbox, describe the ways the LSC recruits and retains former athletes.   After uploading your information, click on the "Save" button below.</t>
    </r>
  </si>
  <si>
    <r>
      <t xml:space="preserve">Clubs that utilize leading governance practices are more stable and successful.   LSC should promote and publicize the importance of governance to their clubs.   Examples could include Staff/Board members mentoring clubs in their field of expertise, encouraging  BoardSource membership, communicating USA Swimming resources (CLBMS, Sport Development Consultants)
</t>
    </r>
    <r>
      <rPr>
        <b/>
        <sz val="10"/>
        <rFont val="Calibri"/>
        <family val="2"/>
      </rPr>
      <t>In the textbox,</t>
    </r>
    <r>
      <rPr>
        <sz val="10"/>
        <rFont val="Calibri"/>
        <family val="2"/>
      </rPr>
      <t xml:space="preserve"> </t>
    </r>
    <r>
      <rPr>
        <b/>
        <sz val="10"/>
        <rFont val="Calibri"/>
        <family val="2"/>
      </rPr>
      <t>describe the way(s) the LSC provides governance consultation services to clubs.   Award 1 point for 1-2 distinct services provided.  Award an additonal 1 point for 3-4 distinct services provided  Award an additional 1 point for 5 or more distinct services.   After uploading your information, click on the "Save" button below.</t>
    </r>
  </si>
  <si>
    <r>
      <t xml:space="preserve">The Club Development division of USA Swimming provides a method of ranking performance of each club’s top athletes through the Virtual Club Championship program.  
</t>
    </r>
    <r>
      <rPr>
        <b/>
        <sz val="10"/>
        <rFont val="Calibri"/>
        <family val="2"/>
      </rPr>
      <t xml:space="preserve">In the textbox, describe the methods the LSC uses to recognize top performing clubs in VCC with either financial or other awards.  After entering your information, click on the "Save" button below.   </t>
    </r>
  </si>
  <si>
    <r>
      <t xml:space="preserve">Continuity is significant in the success of clubs within an LSC.  Recognition of coach tenure within LSC can be made by giving years of service pins or similar awards.
</t>
    </r>
    <r>
      <rPr>
        <b/>
        <sz val="10"/>
        <rFont val="Calibri"/>
        <family val="2"/>
      </rPr>
      <t>In the textbox, provide the link(s) from the LSC website to the educational material. After providing the link, click on the "Save" button below.</t>
    </r>
  </si>
  <si>
    <r>
      <t xml:space="preserve">Top performing coaches should be recognized in the LSC.  Recognition could be for coaches who produce Olympians, Olympic Trials qualifiers, National qualifiers, etc.  Do not include "coach of the year" criteria in this area.                                                                                                                                                                                                                                                                                                                                                                                   
</t>
    </r>
    <r>
      <rPr>
        <b/>
        <sz val="10"/>
        <rFont val="Calibri"/>
        <family val="2"/>
      </rPr>
      <t>In the textbox, describe how top performing coaches within the LSC are recognized.  After entering your information, click on the "Save" button below.</t>
    </r>
  </si>
  <si>
    <r>
      <t xml:space="preserve">At the minimum, LSCs are required to offer Outreach memberships to athletes.  LSCs can remove barriers to partipation by offering additional benefits to Outreach members.   Examples include scholarship meet fees, travel assistance, equipment discounts at a local swim store, assistance with team fees. etc.
</t>
    </r>
    <r>
      <rPr>
        <b/>
        <sz val="10"/>
        <rFont val="Calibri"/>
        <family val="2"/>
      </rPr>
      <t>In the textbox, describe the additional outreach benefits offered by the LSC. After entering your information, click on the "Save" button below.</t>
    </r>
  </si>
  <si>
    <r>
      <t xml:space="preserve">The LSC should publicize Diversity events, such as meets, camps, coaches' clinics, parent workshops, a webpage, etc.                                                                                                                                                                                  
</t>
    </r>
    <r>
      <rPr>
        <b/>
        <sz val="10"/>
        <rFont val="Calibri"/>
        <family val="2"/>
      </rPr>
      <t>In the textbox, describe how the LSC promotes/publicizes these event(s). Award 1 point for one event and 2 points for two or more events.</t>
    </r>
  </si>
  <si>
    <r>
      <t xml:space="preserve">Athlete recognition is an important element of athlete retention. 
</t>
    </r>
    <r>
      <rPr>
        <b/>
        <sz val="10"/>
        <rFont val="Calibri"/>
        <family val="2"/>
      </rPr>
      <t xml:space="preserve">In the textbox, list the athlete recognition awards given by the LSC above and beyond the two athlete recognition items in Level 2, along with the names of the recipients from the previous season.   After entering your information, click on the "Save" button below. </t>
    </r>
  </si>
  <si>
    <r>
      <t xml:space="preserve">The Athletes' Committee allows representation and a voice within the LSC.                                                                                                                                                                                                                                                              
</t>
    </r>
    <r>
      <rPr>
        <b/>
        <sz val="10"/>
        <rFont val="Calibri"/>
        <family val="2"/>
      </rPr>
      <t xml:space="preserve">
In the textbox, list the names of the Chair and members of the Athletes' Committee and give the date of the most recent meeting.  After entering your information, click on the "Save" button below.</t>
    </r>
  </si>
  <si>
    <r>
      <t xml:space="preserve">Communication  from  the Athletes' Committee is essential to inform and engage athlete members of the LSC.
</t>
    </r>
    <r>
      <rPr>
        <b/>
        <sz val="10"/>
        <rFont val="Calibri"/>
        <family val="2"/>
      </rPr>
      <t>In the textbox, explain how the Athletes' Committee communicates with the membership.  After entering your information, click on the "Save" button below.</t>
    </r>
  </si>
  <si>
    <r>
      <t xml:space="preserve">Information about USA Swimming's Diversity Camp program is an important resource for athletes.                                                                                                                                                                            
</t>
    </r>
    <r>
      <rPr>
        <b/>
        <sz val="10"/>
        <rFont val="Calibri"/>
        <family val="2"/>
      </rPr>
      <t xml:space="preserve">In the textbox, describe how the LSC promotes/publicizes the Zone Diversity camp to LSC members. </t>
    </r>
    <r>
      <rPr>
        <sz val="10"/>
        <rFont val="Calibri"/>
        <family val="2"/>
      </rPr>
      <t xml:space="preserve"> </t>
    </r>
    <r>
      <rPr>
        <b/>
        <sz val="10"/>
        <rFont val="Calibri"/>
        <family val="2"/>
      </rPr>
      <t>After entering your information, click on the “Save” button below.</t>
    </r>
  </si>
  <si>
    <r>
      <t xml:space="preserve">The Safe Sport program involves every member of our organization. LSCs should provide athlete members with the the opportunity to understand the Safe Sport program. This can be in the form of a presentation at a Swimposium, clinic, or HOD meeting featuring a speaker from USA Swimming, Law Enforcement, Social Services, Victim Advocacy officer, etc. 
</t>
    </r>
    <r>
      <rPr>
        <b/>
        <sz val="10"/>
        <rFont val="Calibri"/>
        <family val="2"/>
      </rPr>
      <t>In the textbox, list the date and location of the most recent (or scheduled) Safe Sport presentation to the LSC athletes. After entering your information, click on the "Save" button below</t>
    </r>
    <r>
      <rPr>
        <sz val="10"/>
        <rFont val="Calibri"/>
      </rPr>
      <t xml:space="preserve">. </t>
    </r>
  </si>
  <si>
    <r>
      <t xml:space="preserve">Athlete protection awareness is an important component of the Safe Sport program and promotes the safety of  members.
</t>
    </r>
    <r>
      <rPr>
        <b/>
        <sz val="10"/>
        <rFont val="Calibri"/>
        <family val="2"/>
      </rPr>
      <t>In the textbox, list the date(s) and location(s) of the most recent (or scheduled) APT training/awareness session(s) hosted / co-hosted in or by the LSC during the quad.  Award 1 point for 1-2 sessions.  Award an additional 1 point for 3 or more sessions.</t>
    </r>
  </si>
  <si>
    <r>
      <t xml:space="preserve">Directions to pools within the LSC is an important resource for members.                                                                                                                                                                                                                                                                 
</t>
    </r>
    <r>
      <rPr>
        <b/>
        <sz val="10"/>
        <rFont val="Calibri"/>
        <family val="2"/>
      </rPr>
      <t>In the textbox, describe how pool location information is provided to members.  After entering your information, click on the "Save" button below.</t>
    </r>
  </si>
  <si>
    <r>
      <t xml:space="preserve">LSCs are encouraged to provide opportunities for Open Water Swimming.   Opportunities may be offered by your LSC or in conjunction  with another LSC.
</t>
    </r>
    <r>
      <rPr>
        <b/>
        <sz val="10"/>
        <rFont val="Calibri"/>
        <family val="2"/>
      </rPr>
      <t>In the textbox, list the date(s) and location(s) of the most recent (or scheduled) open water opportunities available for athletes in the LSC.  Award 1 point if one LSC Open Water competition was offered.  Award an additional 1 point if athletes from the LSC participated the most recent Zone Open Water event.  After uploading your information, click on the "Save" button below.</t>
    </r>
  </si>
  <si>
    <r>
      <t xml:space="preserve">LSCs can host a variety of events to promote D&amp;I,  such as Diversity meets, camps, coaches' clinics, parent workshops, a webpage, etc.                                                                                                                                                             
</t>
    </r>
    <r>
      <rPr>
        <b/>
        <sz val="10"/>
        <rFont val="Calibri"/>
        <family val="2"/>
      </rPr>
      <t>In the textbox, list the date(s) and location(s) of the most recent (or scheduled) D&amp;I opportunities available for athletes in the LSC.  Award 1 point if one D&amp;I opportunity was offered.  Award an additional 1 point if two or more D&amp;I opportunities were offered.  After uploading your information, click on the "Save" button below.</t>
    </r>
  </si>
  <si>
    <t>All Time                 Top-5/Top-10 List</t>
  </si>
  <si>
    <r>
      <t xml:space="preserve">Recognition of achievements by LSC Athletes over time is a way to preserve and promote the historical achievements within the LSC.
</t>
    </r>
    <r>
      <rPr>
        <b/>
        <sz val="10"/>
        <rFont val="Calibri"/>
        <family val="2"/>
      </rPr>
      <t>In the textbox, provide the link for the All Time Top 5/10 list on the LSC website.  After entering the link, click on the “Save” button below</t>
    </r>
    <r>
      <rPr>
        <sz val="10"/>
        <rFont val="Calibri"/>
        <family val="2"/>
      </rPr>
      <t>.</t>
    </r>
  </si>
  <si>
    <r>
      <t xml:space="preserve">Participation in USA Swimming's Zone or National Diversity camp program is an outstanding accomplishiment for D&amp;I athletes.                                                                                                                                                                 
</t>
    </r>
    <r>
      <rPr>
        <b/>
        <sz val="10"/>
        <rFont val="Calibri"/>
        <family val="2"/>
      </rPr>
      <t>In the textbox, list the name(s) of athletes selected for the most recent (or scheduled) Zone or National Diversity camp.  After entering your information, click on the “Save” button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</si>
</sst>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x14ac:knownFonts="1">
    <font>
      <sz val="9"/>
      <color theme="1"/>
      <name val="Calibri"/>
      <family val="2"/>
      <scheme val="minor"/>
    </font>
    <font>
      <b/>
      <sz val="14"/>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color rgb="FF494949"/>
      <name val="Calibri"/>
      <family val="2"/>
      <scheme val="minor"/>
    </font>
    <font>
      <sz val="10"/>
      <name val="Calibri"/>
      <family val="2"/>
      <scheme val="minor"/>
    </font>
    <font>
      <b/>
      <sz val="10"/>
      <color theme="1"/>
      <name val="Calibri"/>
      <family val="2"/>
      <scheme val="minor"/>
    </font>
    <font>
      <b/>
      <sz val="10"/>
      <name val="Calibri"/>
      <family val="2"/>
      <scheme val="minor"/>
    </font>
    <font>
      <b/>
      <sz val="10"/>
      <color theme="0"/>
      <name val="Calibri"/>
      <family val="2"/>
      <scheme val="minor"/>
    </font>
    <font>
      <u/>
      <sz val="9"/>
      <color theme="10"/>
      <name val="Calibri"/>
      <family val="2"/>
    </font>
    <font>
      <sz val="9"/>
      <color theme="1"/>
      <name val="Calibri"/>
      <family val="2"/>
      <scheme val="minor"/>
    </font>
    <font>
      <b/>
      <sz val="9"/>
      <color theme="1"/>
      <name val="Calibri"/>
      <family val="2"/>
      <scheme val="minor"/>
    </font>
    <font>
      <b/>
      <sz val="12"/>
      <color theme="1"/>
      <name val="Calibri"/>
      <family val="2"/>
      <scheme val="minor"/>
    </font>
    <font>
      <b/>
      <sz val="9"/>
      <color rgb="FF0070C0"/>
      <name val="Calibri"/>
      <family val="2"/>
      <scheme val="minor"/>
    </font>
    <font>
      <b/>
      <sz val="9"/>
      <color theme="3" tint="0.39997558519241921"/>
      <name val="Calibri"/>
      <family val="2"/>
      <scheme val="minor"/>
    </font>
    <font>
      <sz val="8"/>
      <name val="Calibri"/>
      <family val="2"/>
      <scheme val="minor"/>
    </font>
    <font>
      <sz val="10"/>
      <name val="Calibri"/>
      <family val="2"/>
    </font>
    <font>
      <b/>
      <sz val="10"/>
      <name val="Calibri"/>
      <family val="2"/>
    </font>
    <font>
      <sz val="10"/>
      <color rgb="FF494949"/>
      <name val="Calibri"/>
      <family val="2"/>
    </font>
    <font>
      <u/>
      <sz val="10"/>
      <name val="Calibri"/>
      <family val="2"/>
    </font>
    <font>
      <b/>
      <sz val="10"/>
      <color rgb="FF000000"/>
      <name val="Calibri"/>
      <family val="2"/>
    </font>
    <font>
      <b/>
      <strike/>
      <sz val="10"/>
      <name val="Calibri"/>
      <family val="2"/>
    </font>
    <font>
      <sz val="10"/>
      <color rgb="FF000000"/>
      <name val="Calibri"/>
      <family val="2"/>
    </font>
    <font>
      <u/>
      <sz val="9"/>
      <color rgb="FF0000FF"/>
      <name val="Calibri"/>
      <family val="2"/>
    </font>
    <font>
      <sz val="11"/>
      <color rgb="FF000000"/>
      <name val="Calibri"/>
      <family val="2"/>
    </font>
    <font>
      <sz val="10"/>
      <name val="Calibri"/>
    </font>
    <font>
      <sz val="10"/>
      <color rgb="FF000000"/>
      <name val="Calibri"/>
    </font>
    <font>
      <sz val="10"/>
      <color rgb="FF494949"/>
      <name val="Calibri"/>
    </font>
    <font>
      <u/>
      <sz val="9"/>
      <color rgb="FF0000FF"/>
      <name val="Calibri"/>
    </font>
    <font>
      <b/>
      <sz val="11"/>
      <color rgb="FF000000"/>
      <name val="Calibri"/>
      <family val="2"/>
    </font>
    <font>
      <sz val="9"/>
      <color rgb="FF494949"/>
      <name val="Calibri"/>
      <family val="2"/>
    </font>
    <font>
      <b/>
      <sz val="10"/>
      <color rgb="FFFF0000"/>
      <name val="Calibri"/>
      <family val="2"/>
    </font>
    <font>
      <u/>
      <sz val="9"/>
      <color rgb="FFFF0000"/>
      <name val="Calibri"/>
      <family val="2"/>
    </font>
  </fonts>
  <fills count="17">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rgb="FF00FF00"/>
        <bgColor rgb="FF00FF00"/>
      </patternFill>
    </fill>
    <fill>
      <patternFill patternType="solid">
        <fgColor rgb="FFFFFFFF"/>
        <bgColor rgb="FFFFFFFF"/>
      </patternFill>
    </fill>
    <fill>
      <patternFill patternType="solid">
        <fgColor rgb="FFFFFF00"/>
        <bgColor rgb="FFFFFFFF"/>
      </patternFill>
    </fill>
    <fill>
      <patternFill patternType="solid">
        <fgColor rgb="FFEAF1DD"/>
        <bgColor rgb="FFEAF1DD"/>
      </patternFill>
    </fill>
    <fill>
      <patternFill patternType="solid">
        <fgColor rgb="FF00B0F0"/>
        <bgColor indexed="64"/>
      </patternFill>
    </fill>
    <fill>
      <patternFill patternType="solid">
        <fgColor rgb="FF00B0F0"/>
        <bgColor rgb="FFFFFF00"/>
      </patternFill>
    </fill>
    <fill>
      <patternFill patternType="solid">
        <fgColor rgb="FFFF0000"/>
        <bgColor rgb="FFFFFF00"/>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0" fillId="0" borderId="0" applyNumberFormat="0" applyFill="0" applyBorder="0" applyAlignment="0" applyProtection="0">
      <alignment vertical="top"/>
      <protection locked="0"/>
    </xf>
    <xf numFmtId="9" fontId="11" fillId="0" borderId="0" applyFont="0" applyFill="0" applyBorder="0" applyAlignment="0" applyProtection="0"/>
  </cellStyleXfs>
  <cellXfs count="189">
    <xf numFmtId="0" fontId="0" fillId="0" borderId="0" xfId="0"/>
    <xf numFmtId="0" fontId="1" fillId="0" borderId="0" xfId="0" applyFont="1" applyBorder="1" applyAlignment="1">
      <alignment horizontal="left" vertical="top"/>
    </xf>
    <xf numFmtId="0" fontId="2" fillId="0" borderId="0" xfId="0" applyFont="1" applyBorder="1" applyAlignment="1">
      <alignment vertical="top" wrapText="1"/>
    </xf>
    <xf numFmtId="0" fontId="2" fillId="0" borderId="0" xfId="0" applyFont="1" applyFill="1" applyBorder="1" applyAlignment="1">
      <alignment horizontal="left" vertical="center" wrapText="1" indent="28"/>
    </xf>
    <xf numFmtId="0" fontId="3" fillId="2" borderId="1" xfId="0" applyFont="1" applyFill="1" applyBorder="1" applyAlignment="1">
      <alignment horizontal="center" vertical="top"/>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2" fillId="0" borderId="0" xfId="0" applyFont="1"/>
    <xf numFmtId="0" fontId="7" fillId="0" borderId="0" xfId="0" applyFont="1" applyBorder="1" applyAlignment="1">
      <alignment horizontal="center" vertical="center" wrapText="1"/>
    </xf>
    <xf numFmtId="0" fontId="7" fillId="0" borderId="0" xfId="0" applyFont="1" applyBorder="1" applyAlignment="1">
      <alignment horizontal="center" vertical="top" wrapText="1"/>
    </xf>
    <xf numFmtId="0" fontId="6"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Fill="1"/>
    <xf numFmtId="1" fontId="8" fillId="2" borderId="1" xfId="0" applyNumberFormat="1"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164" fontId="8" fillId="2" borderId="1" xfId="0" applyNumberFormat="1" applyFont="1" applyFill="1" applyBorder="1" applyAlignment="1">
      <alignment horizontal="left" vertical="top" wrapText="1"/>
    </xf>
    <xf numFmtId="1" fontId="8" fillId="2" borderId="1" xfId="0" applyNumberFormat="1" applyFont="1" applyFill="1" applyBorder="1" applyAlignment="1">
      <alignment horizontal="left" vertical="top" wrapText="1"/>
    </xf>
    <xf numFmtId="0" fontId="7"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2" borderId="1" xfId="0" applyFont="1" applyFill="1" applyBorder="1" applyAlignment="1">
      <alignment horizontal="left" vertical="top" wrapText="1"/>
    </xf>
    <xf numFmtId="0" fontId="2" fillId="0" borderId="0" xfId="0" applyFont="1" applyAlignment="1">
      <alignment horizontal="left"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6" fillId="3" borderId="1" xfId="0" applyFont="1" applyFill="1" applyBorder="1" applyAlignment="1" applyProtection="1">
      <alignment horizontal="center" vertical="top"/>
    </xf>
    <xf numFmtId="0" fontId="6" fillId="3" borderId="1" xfId="0" applyFont="1" applyFill="1" applyBorder="1" applyAlignment="1" applyProtection="1">
      <alignment vertical="top" wrapText="1"/>
    </xf>
    <xf numFmtId="0" fontId="6" fillId="3" borderId="1" xfId="0" applyFont="1" applyFill="1" applyBorder="1" applyAlignment="1" applyProtection="1">
      <alignment horizontal="left" vertical="top" wrapText="1"/>
    </xf>
    <xf numFmtId="0" fontId="4" fillId="3" borderId="1" xfId="0" applyFont="1" applyFill="1" applyBorder="1" applyAlignment="1" applyProtection="1">
      <alignment horizontal="center" vertical="top" wrapText="1"/>
    </xf>
    <xf numFmtId="0" fontId="6" fillId="3" borderId="1" xfId="0" applyFont="1" applyFill="1" applyBorder="1" applyAlignment="1" applyProtection="1">
      <alignment vertical="top"/>
    </xf>
    <xf numFmtId="0" fontId="9" fillId="4" borderId="1" xfId="0" applyFont="1" applyFill="1" applyBorder="1" applyAlignment="1" applyProtection="1">
      <alignment horizontal="center" vertical="top" wrapText="1"/>
    </xf>
    <xf numFmtId="0" fontId="6" fillId="0" borderId="1" xfId="0" applyFont="1" applyBorder="1" applyAlignment="1" applyProtection="1">
      <alignment horizontal="left" vertical="top" wrapText="1"/>
    </xf>
    <xf numFmtId="0" fontId="4" fillId="0" borderId="1" xfId="0"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Protection="1">
      <protection locked="0"/>
    </xf>
    <xf numFmtId="0" fontId="5"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protection locked="0"/>
    </xf>
    <xf numFmtId="0" fontId="5" fillId="0" borderId="1" xfId="0" applyFont="1" applyFill="1" applyBorder="1" applyAlignment="1" applyProtection="1">
      <alignment horizontal="left" vertical="top" wrapText="1"/>
      <protection locked="0"/>
    </xf>
    <xf numFmtId="164" fontId="6" fillId="0" borderId="0" xfId="0" applyNumberFormat="1" applyFont="1" applyAlignment="1">
      <alignment horizontal="center"/>
    </xf>
    <xf numFmtId="0" fontId="2" fillId="0" borderId="0" xfId="0" applyFont="1" applyAlignment="1">
      <alignment horizontal="center" vertical="top"/>
    </xf>
    <xf numFmtId="0" fontId="6" fillId="0" borderId="1" xfId="0" applyFont="1" applyBorder="1" applyAlignment="1" applyProtection="1">
      <alignment horizontal="center" vertical="top"/>
    </xf>
    <xf numFmtId="0" fontId="6" fillId="0" borderId="1" xfId="0" applyFont="1" applyBorder="1" applyAlignment="1" applyProtection="1">
      <alignment vertical="top" wrapText="1"/>
    </xf>
    <xf numFmtId="0" fontId="6" fillId="0" borderId="1" xfId="0" applyFont="1" applyFill="1" applyBorder="1" applyAlignment="1" applyProtection="1">
      <alignment vertical="top" wrapText="1"/>
    </xf>
    <xf numFmtId="0" fontId="5" fillId="3"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center" vertical="top" wrapText="1"/>
      <protection locked="0"/>
    </xf>
    <xf numFmtId="0" fontId="2" fillId="0" borderId="0" xfId="0" applyFont="1" applyProtection="1">
      <protection locked="0"/>
    </xf>
    <xf numFmtId="0" fontId="6" fillId="0" borderId="1" xfId="0" applyFont="1" applyBorder="1" applyAlignment="1" applyProtection="1">
      <alignment vertical="top"/>
    </xf>
    <xf numFmtId="0" fontId="0" fillId="0" borderId="0" xfId="0" pivotButton="1"/>
    <xf numFmtId="0" fontId="0" fillId="0" borderId="0" xfId="0" applyNumberFormat="1"/>
    <xf numFmtId="0" fontId="13" fillId="0" borderId="0" xfId="0" applyFont="1"/>
    <xf numFmtId="0" fontId="0" fillId="0" borderId="0" xfId="0" applyAlignment="1">
      <alignment horizontal="center"/>
    </xf>
    <xf numFmtId="0" fontId="12" fillId="5" borderId="1" xfId="0" applyFont="1" applyFill="1" applyBorder="1"/>
    <xf numFmtId="0" fontId="12" fillId="5" borderId="1" xfId="0" applyFont="1" applyFill="1" applyBorder="1" applyAlignment="1">
      <alignment horizontal="center"/>
    </xf>
    <xf numFmtId="0" fontId="0" fillId="0" borderId="1" xfId="0" applyBorder="1"/>
    <xf numFmtId="0" fontId="0" fillId="0" borderId="1" xfId="0" applyBorder="1" applyAlignment="1">
      <alignment horizontal="center"/>
    </xf>
    <xf numFmtId="0" fontId="12" fillId="6" borderId="1" xfId="0" applyFont="1" applyFill="1" applyBorder="1" applyAlignment="1">
      <alignment horizontal="center"/>
    </xf>
    <xf numFmtId="0" fontId="14" fillId="0" borderId="1" xfId="0" applyFont="1" applyBorder="1" applyAlignment="1">
      <alignment horizontal="center"/>
    </xf>
    <xf numFmtId="9" fontId="0" fillId="0" borderId="0" xfId="0" applyNumberFormat="1" applyAlignment="1">
      <alignment horizontal="center"/>
    </xf>
    <xf numFmtId="165" fontId="0" fillId="0" borderId="0" xfId="2" applyNumberFormat="1" applyFont="1" applyAlignment="1">
      <alignment horizontal="center"/>
    </xf>
    <xf numFmtId="9" fontId="15" fillId="0" borderId="0" xfId="2" applyFont="1"/>
    <xf numFmtId="0" fontId="6" fillId="0" borderId="1" xfId="0" applyFont="1" applyBorder="1" applyAlignment="1" applyProtection="1">
      <alignment vertical="top" wrapText="1"/>
      <protection locked="0"/>
    </xf>
    <xf numFmtId="0" fontId="6" fillId="7" borderId="1" xfId="0" applyFont="1" applyFill="1" applyBorder="1" applyAlignment="1" applyProtection="1">
      <alignment horizontal="center" vertical="top"/>
    </xf>
    <xf numFmtId="0" fontId="6" fillId="0" borderId="1" xfId="0" applyFont="1" applyFill="1" applyBorder="1" applyAlignment="1" applyProtection="1">
      <alignment horizontal="center" vertical="top"/>
    </xf>
    <xf numFmtId="0" fontId="6"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vertical="top"/>
    </xf>
    <xf numFmtId="0" fontId="13" fillId="0" borderId="0" xfId="0" applyFont="1" applyAlignment="1">
      <alignment horizontal="center"/>
    </xf>
    <xf numFmtId="0" fontId="0" fillId="0" borderId="0" xfId="0" quotePrefix="1"/>
    <xf numFmtId="0" fontId="2" fillId="0" borderId="0" xfId="0" applyFont="1" applyAlignment="1">
      <alignment vertical="top"/>
    </xf>
    <xf numFmtId="0" fontId="17" fillId="0" borderId="2" xfId="0" applyFont="1" applyFill="1" applyBorder="1" applyAlignment="1">
      <alignment horizontal="left" vertical="top" wrapText="1"/>
    </xf>
    <xf numFmtId="0" fontId="19" fillId="10" borderId="2" xfId="0" applyFont="1" applyFill="1" applyBorder="1" applyAlignment="1">
      <alignment horizontal="left" vertical="top" wrapText="1"/>
    </xf>
    <xf numFmtId="0" fontId="17" fillId="10" borderId="2" xfId="0" applyFont="1" applyFill="1" applyBorder="1" applyAlignment="1">
      <alignment vertical="top"/>
    </xf>
    <xf numFmtId="0" fontId="17" fillId="0" borderId="2" xfId="0" applyFont="1" applyFill="1" applyBorder="1" applyAlignment="1">
      <alignment vertical="top" wrapText="1"/>
    </xf>
    <xf numFmtId="0" fontId="17" fillId="8" borderId="2" xfId="0" applyFont="1" applyFill="1" applyBorder="1" applyAlignment="1">
      <alignment vertical="top"/>
    </xf>
    <xf numFmtId="0" fontId="17" fillId="8" borderId="3" xfId="0" applyFont="1" applyFill="1" applyBorder="1" applyAlignment="1">
      <alignment horizontal="left" vertical="top" wrapText="1"/>
    </xf>
    <xf numFmtId="0" fontId="17" fillId="0" borderId="2" xfId="0" applyFont="1" applyBorder="1" applyAlignment="1">
      <alignment horizontal="center" vertical="top"/>
    </xf>
    <xf numFmtId="0" fontId="17" fillId="0" borderId="2" xfId="0" applyFont="1" applyBorder="1" applyAlignment="1">
      <alignment vertical="top" wrapText="1"/>
    </xf>
    <xf numFmtId="0" fontId="19" fillId="0" borderId="2" xfId="0" applyFont="1" applyBorder="1" applyAlignment="1">
      <alignment horizontal="left" vertical="top" wrapText="1"/>
    </xf>
    <xf numFmtId="0" fontId="23" fillId="0" borderId="2" xfId="0" applyFont="1" applyBorder="1" applyAlignment="1">
      <alignment horizontal="center" vertical="top" wrapText="1"/>
    </xf>
    <xf numFmtId="0" fontId="17" fillId="0" borderId="2" xfId="0" applyFont="1" applyBorder="1" applyAlignment="1">
      <alignment vertical="top"/>
    </xf>
    <xf numFmtId="0" fontId="17" fillId="9" borderId="2" xfId="0" applyFont="1" applyFill="1" applyBorder="1" applyAlignment="1">
      <alignment vertical="top"/>
    </xf>
    <xf numFmtId="0" fontId="17" fillId="0" borderId="2" xfId="0" applyFont="1" applyFill="1" applyBorder="1" applyAlignment="1">
      <alignment horizontal="center" vertical="top"/>
    </xf>
    <xf numFmtId="0" fontId="23" fillId="0" borderId="2" xfId="0" applyFont="1" applyFill="1" applyBorder="1" applyAlignment="1">
      <alignment horizontal="center" vertical="top" wrapText="1"/>
    </xf>
    <xf numFmtId="0" fontId="17" fillId="11" borderId="2" xfId="0" applyFont="1" applyFill="1" applyBorder="1" applyAlignment="1">
      <alignment horizontal="center" vertical="top"/>
    </xf>
    <xf numFmtId="0" fontId="17" fillId="9" borderId="2" xfId="0" applyFont="1" applyFill="1" applyBorder="1" applyAlignment="1">
      <alignment vertical="top" wrapText="1"/>
    </xf>
    <xf numFmtId="0" fontId="19" fillId="11" borderId="2" xfId="0" applyFont="1" applyFill="1" applyBorder="1" applyAlignment="1">
      <alignment horizontal="left" vertical="top" wrapText="1"/>
    </xf>
    <xf numFmtId="0" fontId="23" fillId="11" borderId="2" xfId="0" applyFont="1" applyFill="1" applyBorder="1" applyAlignment="1">
      <alignment horizontal="center" vertical="top" wrapText="1"/>
    </xf>
    <xf numFmtId="0" fontId="17" fillId="11" borderId="2" xfId="0" applyFont="1" applyFill="1" applyBorder="1" applyAlignment="1">
      <alignment vertical="top"/>
    </xf>
    <xf numFmtId="0" fontId="6" fillId="0" borderId="1" xfId="0" applyFont="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24" fillId="0" borderId="2" xfId="0" applyFont="1" applyFill="1" applyBorder="1" applyAlignment="1">
      <alignment horizontal="left" vertical="top" wrapText="1"/>
    </xf>
    <xf numFmtId="0" fontId="17" fillId="0" borderId="2" xfId="0" applyFont="1" applyFill="1" applyBorder="1" applyAlignment="1">
      <alignment vertical="top"/>
    </xf>
    <xf numFmtId="0" fontId="19" fillId="0" borderId="2" xfId="0" applyFont="1" applyFill="1" applyBorder="1" applyAlignment="1">
      <alignment horizontal="left" vertical="top" wrapText="1"/>
    </xf>
    <xf numFmtId="0" fontId="17" fillId="0" borderId="4" xfId="0" applyFont="1" applyBorder="1" applyAlignment="1">
      <alignment vertical="top" wrapText="1"/>
    </xf>
    <xf numFmtId="0" fontId="23" fillId="0" borderId="1" xfId="0" applyFont="1" applyFill="1" applyBorder="1" applyAlignment="1">
      <alignment vertical="top" wrapText="1"/>
    </xf>
    <xf numFmtId="0" fontId="17" fillId="0" borderId="3" xfId="0" applyFont="1" applyBorder="1" applyAlignment="1">
      <alignment horizontal="left" vertical="top" wrapText="1"/>
    </xf>
    <xf numFmtId="0" fontId="24" fillId="0" borderId="2" xfId="0" applyFont="1" applyBorder="1" applyAlignment="1">
      <alignment horizontal="left" vertical="top" wrapText="1"/>
    </xf>
    <xf numFmtId="0" fontId="17" fillId="9" borderId="4" xfId="0" applyFont="1" applyFill="1" applyBorder="1" applyAlignment="1">
      <alignment vertical="top" wrapText="1"/>
    </xf>
    <xf numFmtId="0" fontId="17" fillId="9" borderId="3" xfId="0" applyFont="1" applyFill="1" applyBorder="1" applyAlignment="1">
      <alignment horizontal="left" vertical="top" wrapText="1"/>
    </xf>
    <xf numFmtId="0" fontId="23" fillId="9" borderId="2" xfId="0" applyFont="1" applyFill="1" applyBorder="1" applyAlignment="1">
      <alignment horizontal="center" vertical="top" wrapText="1"/>
    </xf>
    <xf numFmtId="0" fontId="17" fillId="10" borderId="2" xfId="0" applyFont="1" applyFill="1" applyBorder="1" applyAlignment="1">
      <alignment horizontal="center" vertical="top"/>
    </xf>
    <xf numFmtId="0" fontId="17" fillId="10" borderId="2" xfId="0" applyFont="1" applyFill="1" applyBorder="1" applyAlignment="1">
      <alignment vertical="top" wrapText="1"/>
    </xf>
    <xf numFmtId="0" fontId="17" fillId="10" borderId="4" xfId="0" applyFont="1" applyFill="1" applyBorder="1" applyAlignment="1">
      <alignment vertical="top" wrapText="1"/>
    </xf>
    <xf numFmtId="0" fontId="17" fillId="10" borderId="3" xfId="0" applyFont="1" applyFill="1" applyBorder="1" applyAlignment="1">
      <alignment horizontal="left" vertical="top" wrapText="1"/>
    </xf>
    <xf numFmtId="0" fontId="23" fillId="10" borderId="2" xfId="0" applyFont="1" applyFill="1" applyBorder="1" applyAlignment="1">
      <alignment horizontal="center" vertical="top" wrapText="1"/>
    </xf>
    <xf numFmtId="0" fontId="17" fillId="11" borderId="2" xfId="0" applyFont="1" applyFill="1" applyBorder="1" applyAlignment="1">
      <alignment vertical="top" wrapText="1"/>
    </xf>
    <xf numFmtId="0" fontId="17" fillId="11" borderId="4" xfId="0" applyFont="1" applyFill="1" applyBorder="1" applyAlignment="1">
      <alignment vertical="top" wrapText="1"/>
    </xf>
    <xf numFmtId="0" fontId="17" fillId="0" borderId="0" xfId="0" applyFont="1" applyBorder="1" applyAlignment="1">
      <alignment horizontal="left" vertical="top" wrapText="1"/>
    </xf>
    <xf numFmtId="0" fontId="25" fillId="10" borderId="3" xfId="0" applyFont="1" applyFill="1" applyBorder="1" applyAlignment="1">
      <alignment horizontal="left" vertical="top" wrapText="1"/>
    </xf>
    <xf numFmtId="0" fontId="25" fillId="10" borderId="0" xfId="0" applyFont="1" applyFill="1" applyBorder="1" applyAlignment="1">
      <alignment horizontal="left" vertical="top" wrapText="1"/>
    </xf>
    <xf numFmtId="0" fontId="25" fillId="9" borderId="3" xfId="0" applyFont="1" applyFill="1" applyBorder="1" applyAlignment="1">
      <alignment vertical="top" wrapText="1"/>
    </xf>
    <xf numFmtId="0" fontId="6" fillId="3" borderId="1" xfId="0" applyFont="1" applyFill="1" applyBorder="1" applyAlignment="1" applyProtection="1">
      <alignment horizontal="center" vertical="top" wrapText="1"/>
    </xf>
    <xf numFmtId="0" fontId="17" fillId="9" borderId="2" xfId="0" applyFont="1" applyFill="1" applyBorder="1" applyAlignment="1">
      <alignment horizontal="center" vertical="top"/>
    </xf>
    <xf numFmtId="0" fontId="19" fillId="9" borderId="2" xfId="0" applyFont="1" applyFill="1" applyBorder="1" applyAlignment="1">
      <alignment horizontal="left" vertical="top" wrapText="1"/>
    </xf>
    <xf numFmtId="0" fontId="19" fillId="13" borderId="2" xfId="0" applyFont="1" applyFill="1" applyBorder="1" applyAlignment="1">
      <alignment horizontal="left" vertical="top" wrapText="1"/>
    </xf>
    <xf numFmtId="0" fontId="23" fillId="13" borderId="2" xfId="0" applyFont="1" applyFill="1" applyBorder="1" applyAlignment="1">
      <alignment horizontal="center" vertical="top" wrapText="1"/>
    </xf>
    <xf numFmtId="0" fontId="17" fillId="10" borderId="0" xfId="0" applyFont="1" applyFill="1" applyBorder="1" applyAlignment="1">
      <alignment horizontal="left" vertical="top" wrapText="1"/>
    </xf>
    <xf numFmtId="0" fontId="17" fillId="0" borderId="4" xfId="0" applyFont="1" applyFill="1" applyBorder="1" applyAlignment="1">
      <alignment vertical="top" wrapText="1"/>
    </xf>
    <xf numFmtId="0" fontId="26" fillId="0" borderId="2" xfId="0" applyFont="1" applyBorder="1" applyAlignment="1">
      <alignment horizontal="center" vertical="top"/>
    </xf>
    <xf numFmtId="0" fontId="26" fillId="0" borderId="2" xfId="0" applyFont="1" applyBorder="1" applyAlignment="1">
      <alignment vertical="top" wrapText="1"/>
    </xf>
    <xf numFmtId="0" fontId="26" fillId="9" borderId="4" xfId="0" applyFont="1" applyFill="1" applyBorder="1" applyAlignment="1">
      <alignment vertical="top" wrapText="1"/>
    </xf>
    <xf numFmtId="0" fontId="27" fillId="0" borderId="1" xfId="0" applyFont="1" applyFill="1" applyBorder="1" applyAlignment="1">
      <alignment vertical="top" wrapText="1"/>
    </xf>
    <xf numFmtId="0" fontId="28" fillId="0" borderId="2" xfId="0" applyFont="1" applyBorder="1" applyAlignment="1">
      <alignment horizontal="left" vertical="top" wrapText="1"/>
    </xf>
    <xf numFmtId="0" fontId="27" fillId="0" borderId="2" xfId="0" applyFont="1" applyBorder="1" applyAlignment="1">
      <alignment horizontal="center" vertical="top" wrapText="1"/>
    </xf>
    <xf numFmtId="0" fontId="26" fillId="0" borderId="2" xfId="0" applyFont="1" applyBorder="1" applyAlignment="1">
      <alignment vertical="top"/>
    </xf>
    <xf numFmtId="0" fontId="26" fillId="9" borderId="2" xfId="0" applyFont="1" applyFill="1" applyBorder="1" applyAlignment="1">
      <alignment vertical="top"/>
    </xf>
    <xf numFmtId="0" fontId="26" fillId="0" borderId="4" xfId="0" applyFont="1" applyBorder="1" applyAlignment="1">
      <alignment vertical="top" wrapText="1"/>
    </xf>
    <xf numFmtId="0" fontId="26" fillId="10" borderId="2" xfId="0" applyFont="1" applyFill="1" applyBorder="1" applyAlignment="1">
      <alignment horizontal="center" vertical="top"/>
    </xf>
    <xf numFmtId="0" fontId="26" fillId="10" borderId="2" xfId="0" applyFont="1" applyFill="1" applyBorder="1" applyAlignment="1">
      <alignment vertical="top" wrapText="1"/>
    </xf>
    <xf numFmtId="0" fontId="26" fillId="0" borderId="4" xfId="0" applyFont="1" applyFill="1" applyBorder="1" applyAlignment="1">
      <alignment vertical="top" wrapText="1"/>
    </xf>
    <xf numFmtId="0" fontId="28" fillId="0" borderId="2" xfId="0" applyFont="1" applyFill="1" applyBorder="1" applyAlignment="1">
      <alignment horizontal="left" vertical="top" wrapText="1"/>
    </xf>
    <xf numFmtId="0" fontId="27" fillId="0" borderId="2" xfId="0" applyFont="1" applyFill="1" applyBorder="1" applyAlignment="1">
      <alignment horizontal="center" vertical="top" wrapText="1"/>
    </xf>
    <xf numFmtId="0" fontId="26" fillId="0" borderId="2" xfId="0" applyFont="1" applyFill="1" applyBorder="1" applyAlignment="1">
      <alignment vertical="top"/>
    </xf>
    <xf numFmtId="0" fontId="28" fillId="9" borderId="2" xfId="0" applyFont="1" applyFill="1" applyBorder="1" applyAlignment="1">
      <alignment horizontal="left" vertical="top" wrapText="1"/>
    </xf>
    <xf numFmtId="0" fontId="27" fillId="9" borderId="2" xfId="0" applyFont="1" applyFill="1" applyBorder="1" applyAlignment="1">
      <alignment horizontal="center" vertical="top" wrapText="1"/>
    </xf>
    <xf numFmtId="0" fontId="26" fillId="11" borderId="2" xfId="0" applyFont="1" applyFill="1" applyBorder="1" applyAlignment="1">
      <alignment horizontal="center" vertical="top"/>
    </xf>
    <xf numFmtId="0" fontId="26" fillId="11" borderId="2" xfId="0" applyFont="1" applyFill="1" applyBorder="1" applyAlignment="1">
      <alignment vertical="top" wrapText="1"/>
    </xf>
    <xf numFmtId="0" fontId="26" fillId="11" borderId="4" xfId="0" applyFont="1" applyFill="1" applyBorder="1" applyAlignment="1">
      <alignment vertical="top" wrapText="1"/>
    </xf>
    <xf numFmtId="0" fontId="28" fillId="11" borderId="2" xfId="0" applyFont="1" applyFill="1" applyBorder="1" applyAlignment="1">
      <alignment horizontal="left" vertical="top" wrapText="1"/>
    </xf>
    <xf numFmtId="0" fontId="27" fillId="11" borderId="2" xfId="0" applyFont="1" applyFill="1" applyBorder="1" applyAlignment="1">
      <alignment horizontal="center" vertical="top" wrapText="1"/>
    </xf>
    <xf numFmtId="0" fontId="26" fillId="11" borderId="2" xfId="0" applyFont="1" applyFill="1" applyBorder="1" applyAlignment="1">
      <alignment vertical="top"/>
    </xf>
    <xf numFmtId="0" fontId="29" fillId="0" borderId="2" xfId="0" applyFont="1" applyBorder="1" applyAlignment="1">
      <alignment horizontal="left" vertical="top" wrapText="1"/>
    </xf>
    <xf numFmtId="0" fontId="26" fillId="0" borderId="2" xfId="0" applyFont="1" applyFill="1" applyBorder="1" applyAlignment="1">
      <alignment horizontal="center" vertical="top"/>
    </xf>
    <xf numFmtId="0" fontId="26" fillId="0" borderId="2" xfId="0" applyFont="1" applyFill="1" applyBorder="1" applyAlignment="1">
      <alignment vertical="top" wrapText="1"/>
    </xf>
    <xf numFmtId="0" fontId="4" fillId="0" borderId="1" xfId="0" applyFont="1" applyFill="1" applyBorder="1" applyAlignment="1" applyProtection="1">
      <alignment horizontal="center" vertical="top"/>
      <protection locked="0"/>
    </xf>
    <xf numFmtId="0" fontId="6" fillId="0" borderId="1" xfId="0" applyFont="1" applyFill="1" applyBorder="1" applyAlignment="1" applyProtection="1">
      <alignment horizontal="center" vertical="top" wrapText="1"/>
      <protection locked="0"/>
    </xf>
    <xf numFmtId="0" fontId="29" fillId="0" borderId="2" xfId="0" applyFont="1" applyFill="1" applyBorder="1" applyAlignment="1">
      <alignment horizontal="left" vertical="top" wrapText="1"/>
    </xf>
    <xf numFmtId="0" fontId="29" fillId="11" borderId="0" xfId="0" applyFont="1" applyFill="1" applyBorder="1" applyAlignment="1">
      <alignment horizontal="left" vertical="top" wrapText="1"/>
    </xf>
    <xf numFmtId="0" fontId="23" fillId="8" borderId="1" xfId="0" applyFont="1" applyFill="1" applyBorder="1" applyAlignment="1">
      <alignment vertical="top" wrapText="1"/>
    </xf>
    <xf numFmtId="0" fontId="23" fillId="12" borderId="3" xfId="0" applyFont="1" applyFill="1" applyBorder="1" applyAlignment="1">
      <alignment horizontal="left" vertical="top" wrapText="1"/>
    </xf>
    <xf numFmtId="0" fontId="19" fillId="14" borderId="2" xfId="0" applyFont="1" applyFill="1" applyBorder="1" applyAlignment="1">
      <alignment horizontal="left" vertical="top" wrapText="1"/>
    </xf>
    <xf numFmtId="0" fontId="10" fillId="14" borderId="2" xfId="1" applyFill="1" applyBorder="1" applyAlignment="1" applyProtection="1">
      <alignment horizontal="left" vertical="top" wrapText="1"/>
    </xf>
    <xf numFmtId="0" fontId="17" fillId="10" borderId="4" xfId="0" applyFont="1" applyFill="1" applyBorder="1" applyAlignment="1">
      <alignment horizontal="center" vertical="top" wrapText="1"/>
    </xf>
    <xf numFmtId="0" fontId="23" fillId="9" borderId="3" xfId="0" applyFont="1" applyFill="1" applyBorder="1" applyAlignment="1">
      <alignment horizontal="left" vertical="top" wrapText="1"/>
    </xf>
    <xf numFmtId="0" fontId="17" fillId="12" borderId="2" xfId="0" applyFont="1" applyFill="1" applyBorder="1" applyAlignment="1">
      <alignment vertical="top"/>
    </xf>
    <xf numFmtId="0" fontId="19" fillId="15"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17" fillId="16" borderId="3" xfId="0" applyFont="1" applyFill="1" applyBorder="1" applyAlignment="1">
      <alignment horizontal="left" vertical="top" wrapText="1"/>
    </xf>
    <xf numFmtId="0" fontId="32" fillId="11" borderId="2" xfId="0" applyFont="1" applyFill="1" applyBorder="1" applyAlignment="1">
      <alignment horizontal="left" vertical="top" wrapText="1"/>
    </xf>
    <xf numFmtId="0" fontId="19" fillId="4" borderId="2" xfId="0" applyFont="1" applyFill="1" applyBorder="1" applyAlignment="1">
      <alignment horizontal="left" vertical="top" wrapText="1"/>
    </xf>
    <xf numFmtId="0" fontId="32" fillId="0" borderId="2" xfId="0" applyFont="1" applyBorder="1" applyAlignment="1">
      <alignment horizontal="left" vertical="top" wrapText="1"/>
    </xf>
    <xf numFmtId="0" fontId="23" fillId="8" borderId="2" xfId="0" applyFont="1" applyFill="1" applyBorder="1" applyAlignment="1">
      <alignment horizontal="center" vertical="top" wrapText="1"/>
    </xf>
    <xf numFmtId="0" fontId="19" fillId="0" borderId="3" xfId="0" applyFont="1" applyBorder="1" applyAlignment="1">
      <alignment horizontal="left" vertical="top" wrapText="1"/>
    </xf>
    <xf numFmtId="0" fontId="23" fillId="10" borderId="5" xfId="0" applyFont="1" applyFill="1" applyBorder="1" applyAlignment="1">
      <alignment horizontal="left" vertical="top" wrapText="1"/>
    </xf>
    <xf numFmtId="0" fontId="17" fillId="9" borderId="1" xfId="0" applyFont="1" applyFill="1" applyBorder="1" applyAlignment="1">
      <alignment horizontal="left" vertical="top" wrapText="1"/>
    </xf>
    <xf numFmtId="0" fontId="17" fillId="8" borderId="1" xfId="0" applyFont="1" applyFill="1" applyBorder="1" applyAlignment="1">
      <alignment horizontal="left" vertical="top" wrapText="1"/>
    </xf>
    <xf numFmtId="0" fontId="18" fillId="8" borderId="3" xfId="0" applyFont="1" applyFill="1" applyBorder="1" applyAlignment="1">
      <alignment horizontal="left" vertical="top" wrapText="1"/>
    </xf>
    <xf numFmtId="0" fontId="6" fillId="8" borderId="1"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17" fillId="12" borderId="3" xfId="0" applyFont="1" applyFill="1" applyBorder="1" applyAlignment="1">
      <alignment horizontal="left" vertical="top" wrapText="1"/>
    </xf>
    <xf numFmtId="0" fontId="27" fillId="8" borderId="2" xfId="0" applyFont="1" applyFill="1" applyBorder="1" applyAlignment="1">
      <alignment horizontal="center" vertical="top" wrapText="1"/>
    </xf>
    <xf numFmtId="0" fontId="6" fillId="0" borderId="1" xfId="0" applyFont="1" applyFill="1" applyBorder="1" applyAlignment="1" applyProtection="1">
      <alignment horizontal="left" vertical="top" wrapText="1"/>
      <protection locked="0"/>
    </xf>
    <xf numFmtId="0" fontId="2" fillId="0" borderId="0" xfId="0" applyFont="1" applyFill="1" applyAlignment="1">
      <alignment vertical="top"/>
    </xf>
    <xf numFmtId="0" fontId="6" fillId="3" borderId="1" xfId="0" applyFont="1" applyFill="1" applyBorder="1" applyAlignment="1" applyProtection="1">
      <alignment vertical="top" wrapText="1"/>
      <protection locked="0"/>
    </xf>
    <xf numFmtId="0" fontId="2" fillId="0" borderId="0" xfId="0" applyFont="1" applyAlignment="1">
      <alignment vertical="top" wrapText="1"/>
    </xf>
    <xf numFmtId="0" fontId="6" fillId="0" borderId="1" xfId="0" applyFont="1" applyFill="1" applyBorder="1" applyAlignment="1" applyProtection="1">
      <alignment vertical="top" wrapText="1"/>
      <protection locked="0"/>
    </xf>
    <xf numFmtId="16" fontId="6" fillId="0" borderId="1" xfId="0" applyNumberFormat="1" applyFont="1" applyBorder="1" applyAlignment="1" applyProtection="1">
      <alignment horizontal="center" vertical="top" wrapText="1"/>
      <protection locked="0"/>
    </xf>
    <xf numFmtId="0" fontId="2" fillId="0" borderId="0" xfId="0" applyFont="1" applyAlignment="1">
      <alignment horizontal="center" vertical="top" wrapText="1"/>
    </xf>
    <xf numFmtId="16" fontId="6" fillId="0" borderId="1" xfId="0" applyNumberFormat="1" applyFont="1" applyBorder="1" applyAlignment="1" applyProtection="1">
      <alignment horizontal="left" vertical="top" wrapText="1"/>
      <protection locked="0"/>
    </xf>
    <xf numFmtId="0" fontId="8" fillId="2" borderId="1" xfId="0" applyFont="1" applyFill="1" applyBorder="1" applyAlignment="1">
      <alignment vertical="top" wrapText="1"/>
    </xf>
    <xf numFmtId="0" fontId="0" fillId="0" borderId="0" xfId="0" applyAlignment="1">
      <alignment vertical="top" wrapText="1"/>
    </xf>
    <xf numFmtId="0" fontId="18" fillId="0" borderId="3" xfId="0" applyFont="1" applyBorder="1" applyAlignment="1">
      <alignment horizontal="left" vertical="top" wrapText="1"/>
    </xf>
    <xf numFmtId="0" fontId="31" fillId="0" borderId="2" xfId="0" applyFont="1" applyFill="1" applyBorder="1" applyAlignment="1">
      <alignment horizontal="left" vertical="top" wrapText="1"/>
    </xf>
    <xf numFmtId="0" fontId="33" fillId="0" borderId="2" xfId="1" applyFont="1" applyBorder="1" applyAlignment="1" applyProtection="1">
      <alignment horizontal="left" vertical="top" wrapText="1"/>
    </xf>
    <xf numFmtId="0" fontId="6" fillId="8" borderId="1" xfId="0" applyFont="1" applyFill="1" applyBorder="1" applyAlignment="1" applyProtection="1">
      <alignment vertical="top"/>
    </xf>
  </cellXfs>
  <cellStyles count="3">
    <cellStyle name="Hyperlink" xfId="1" builtinId="8"/>
    <cellStyle name="Normal" xfId="0" builtinId="0"/>
    <cellStyle name="Percent" xfId="2" builtinId="5"/>
  </cellStyles>
  <dxfs count="216">
    <dxf>
      <fill>
        <patternFill>
          <bgColor theme="0" tint="-0.14996795556505021"/>
        </patternFill>
      </fill>
    </dxf>
    <dxf>
      <fill>
        <patternFill>
          <bgColor rgb="FFFFFF00"/>
        </patternFill>
      </fill>
    </dxf>
    <dxf>
      <font>
        <b/>
        <i val="0"/>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ont>
        <b/>
        <i val="0"/>
        <color theme="0"/>
      </font>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ont>
        <b/>
        <i val="0"/>
        <color theme="0"/>
      </font>
      <fill>
        <patternFill>
          <bgColor rgb="FF00B050"/>
        </patternFill>
      </fill>
    </dxf>
    <dxf>
      <font>
        <b/>
        <i val="0"/>
        <color theme="0"/>
      </font>
      <fill>
        <patternFill>
          <bgColor rgb="FF00B050"/>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FF0000"/>
        </patternFill>
      </fill>
    </dxf>
    <dxf>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ont>
        <b/>
        <i val="0"/>
        <color theme="0"/>
      </font>
      <fill>
        <patternFill>
          <bgColor rgb="FF00B050"/>
        </patternFill>
      </fill>
    </dxf>
    <dxf>
      <font>
        <b/>
        <i val="0"/>
        <color theme="0"/>
      </font>
      <fill>
        <patternFill>
          <bgColor rgb="FF00B050"/>
        </patternFill>
      </fill>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patternType="solid">
          <fgColor rgb="FFD8D8D8"/>
          <bgColor rgb="FFD8D8D8"/>
        </patternFill>
      </fill>
      <border>
        <left/>
        <right/>
        <top/>
        <bottom/>
      </border>
    </dxf>
    <dxf>
      <fill>
        <patternFill>
          <bgColor rgb="FFFFFF00"/>
        </patternFill>
      </fill>
    </dxf>
    <dxf>
      <font>
        <b/>
        <i val="0"/>
        <color theme="0"/>
      </font>
      <fill>
        <patternFill>
          <bgColor rgb="FFFF0000"/>
        </patternFill>
      </fill>
    </dxf>
    <dxf>
      <fill>
        <patternFill>
          <bgColor rgb="FFFFFF00"/>
        </patternFill>
      </fill>
    </dxf>
    <dxf>
      <font>
        <b/>
        <i val="0"/>
        <color theme="0"/>
      </font>
      <fill>
        <patternFill>
          <bgColor rgb="FFFF0000"/>
        </patternFill>
      </fill>
    </dxf>
    <dxf>
      <font>
        <b/>
        <i val="0"/>
        <color theme="0"/>
      </font>
      <fill>
        <patternFill>
          <bgColor rgb="FF00B050"/>
        </patternFill>
      </fill>
    </dxf>
    <dxf>
      <fill>
        <patternFill>
          <bgColor theme="0" tint="-0.14996795556505021"/>
        </patternFill>
      </fill>
    </dxf>
    <dxf>
      <font>
        <b/>
        <i val="0"/>
        <color theme="0"/>
      </font>
      <fill>
        <patternFill>
          <bgColor rgb="FFFF0000"/>
        </patternFill>
      </fill>
    </dxf>
    <dxf>
      <fill>
        <patternFill>
          <bgColor rgb="FFFFFF00"/>
        </patternFill>
      </fill>
    </dxf>
    <dxf>
      <font>
        <b/>
        <i val="0"/>
        <color theme="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www.usaswimming.org/ViewMiscArticle.aspx?TabId=1648&amp;Alias=Rainbow&amp;Lang=en&amp;mid=3807&amp;ItemId=5123" TargetMode="External"/></Relationships>
</file>

<file path=xl/drawings/drawing1.xml><?xml version="1.0" encoding="utf-8"?>
<xdr:wsDr xmlns:xdr="http://schemas.openxmlformats.org/drawingml/2006/spreadsheetDrawing" xmlns:a="http://schemas.openxmlformats.org/drawingml/2006/main">
  <xdr:twoCellAnchor>
    <xdr:from>
      <xdr:col>5</xdr:col>
      <xdr:colOff>28575</xdr:colOff>
      <xdr:row>21</xdr:row>
      <xdr:rowOff>1000125</xdr:rowOff>
    </xdr:from>
    <xdr:to>
      <xdr:col>5</xdr:col>
      <xdr:colOff>1714500</xdr:colOff>
      <xdr:row>22</xdr:row>
      <xdr:rowOff>19050</xdr:rowOff>
    </xdr:to>
    <xdr:sp macro="" textlink="">
      <xdr:nvSpPr>
        <xdr:cNvPr id="14" name="Rectangle 13">
          <a:extLst>
            <a:ext uri="{FF2B5EF4-FFF2-40B4-BE49-F238E27FC236}">
              <a16:creationId xmlns:a16="http://schemas.microsoft.com/office/drawing/2014/main" xmlns="" id="{00000000-0008-0000-0000-00000E000000}"/>
            </a:ext>
          </a:extLst>
        </xdr:cNvPr>
        <xdr:cNvSpPr/>
      </xdr:nvSpPr>
      <xdr:spPr>
        <a:xfrm>
          <a:off x="4686300" y="10572750"/>
          <a:ext cx="16859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1219200</xdr:colOff>
      <xdr:row>20</xdr:row>
      <xdr:rowOff>819150</xdr:rowOff>
    </xdr:from>
    <xdr:to>
      <xdr:col>5</xdr:col>
      <xdr:colOff>2914650</xdr:colOff>
      <xdr:row>20</xdr:row>
      <xdr:rowOff>952500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xmlns="" id="{00000000-0008-0000-0000-000010000000}"/>
            </a:ext>
          </a:extLst>
        </xdr:cNvPr>
        <xdr:cNvSpPr/>
      </xdr:nvSpPr>
      <xdr:spPr>
        <a:xfrm>
          <a:off x="5876925" y="13354050"/>
          <a:ext cx="16954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28575</xdr:colOff>
      <xdr:row>21</xdr:row>
      <xdr:rowOff>1000125</xdr:rowOff>
    </xdr:from>
    <xdr:to>
      <xdr:col>5</xdr:col>
      <xdr:colOff>1714500</xdr:colOff>
      <xdr:row>22</xdr:row>
      <xdr:rowOff>19050</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3238500" y="13192125"/>
          <a:ext cx="1685925" cy="19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1219200</xdr:colOff>
      <xdr:row>20</xdr:row>
      <xdr:rowOff>819150</xdr:rowOff>
    </xdr:from>
    <xdr:to>
      <xdr:col>5</xdr:col>
      <xdr:colOff>2914650</xdr:colOff>
      <xdr:row>20</xdr:row>
      <xdr:rowOff>952500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xmlns="" id="{00000000-0008-0000-0000-000005000000}"/>
            </a:ext>
          </a:extLst>
        </xdr:cNvPr>
        <xdr:cNvSpPr/>
      </xdr:nvSpPr>
      <xdr:spPr>
        <a:xfrm>
          <a:off x="4429125" y="12220575"/>
          <a:ext cx="16954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yne Shulby" refreshedDate="42761.740728009259" createdVersion="5" refreshedVersion="5" minRefreshableVersion="3" recordCount="199">
  <cacheSource type="worksheet">
    <worksheetSource ref="A7:V213" sheet="Table"/>
  </cacheSource>
  <cacheFields count="22">
    <cacheField name="No." numFmtId="0">
      <sharedItems/>
    </cacheField>
    <cacheField name="Level" numFmtId="0">
      <sharedItems containsSemiMixedTypes="0" containsString="0" containsNumber="1" containsInteger="1" minValue="1" maxValue="3" count="3">
        <n v="1"/>
        <n v="2"/>
        <n v="3"/>
      </sharedItems>
    </cacheField>
    <cacheField name="Category" numFmtId="0">
      <sharedItems count="5">
        <s v="Business and Organizational Success"/>
        <s v="Volunteer Development"/>
        <s v="Club and Coach Development"/>
        <s v="Athlete Development"/>
        <s v="Level"/>
      </sharedItems>
    </cacheField>
    <cacheField name="Sub Category" numFmtId="0">
      <sharedItems/>
    </cacheField>
    <cacheField name="Measure Title" numFmtId="0">
      <sharedItems/>
    </cacheField>
    <cacheField name="Measure Description" numFmtId="0">
      <sharedItems longText="1"/>
    </cacheField>
    <cacheField name="More Information" numFmtId="0">
      <sharedItems containsBlank="1"/>
    </cacheField>
    <cacheField name="Min" numFmtId="0">
      <sharedItems containsMixedTypes="1" containsNumber="1" containsInteger="1" minValue="1" maxValue="33"/>
    </cacheField>
    <cacheField name="Max" numFmtId="0">
      <sharedItems containsSemiMixedTypes="0" containsString="0" containsNumber="1" minValue="1" maxValue="80.800000000000011"/>
    </cacheField>
    <cacheField name="Required / Additional" numFmtId="0">
      <sharedItems count="3">
        <s v="Required"/>
        <s v="Total"/>
        <s v="Additional"/>
      </sharedItems>
    </cacheField>
    <cacheField name="Type" numFmtId="0">
      <sharedItems containsBlank="1"/>
    </cacheField>
    <cacheField name="Grayed" numFmtId="0">
      <sharedItems containsBlank="1"/>
    </cacheField>
    <cacheField name="Pts Entered" numFmtId="0">
      <sharedItems containsString="0" containsBlank="1" containsNumber="1" containsInteger="1" minValue="0" maxValue="0"/>
    </cacheField>
    <cacheField name="Pts Approved" numFmtId="0">
      <sharedItems containsString="0" containsBlank="1" containsNumber="1" containsInteger="1" minValue="0" maxValue="0"/>
    </cacheField>
    <cacheField name="Goal" numFmtId="0">
      <sharedItems containsString="0" containsBlank="1" containsNumber="1" containsInteger="1" minValue="0" maxValue="0"/>
    </cacheField>
    <cacheField name="Currently Compliant" numFmtId="0">
      <sharedItems containsString="0" containsBlank="1" containsNumber="1" containsInteger="1" minValue="0" maxValue="0"/>
    </cacheField>
    <cacheField name="Entered in LEAP" numFmtId="0">
      <sharedItems containsString="0" containsBlank="1" containsNumber="1" containsInteger="1" minValue="0" maxValue="0"/>
    </cacheField>
    <cacheField name="Complete" numFmtId="0">
      <sharedItems containsNonDate="0" containsString="0" containsBlank="1"/>
    </cacheField>
    <cacheField name="Responsibility" numFmtId="0">
      <sharedItems containsNonDate="0" containsString="0" containsBlank="1"/>
    </cacheField>
    <cacheField name="Due Date" numFmtId="0">
      <sharedItems containsNonDate="0" containsString="0" containsBlank="1"/>
    </cacheField>
    <cacheField name="Resources" numFmtId="0">
      <sharedItems containsNonDate="0" containsString="0" containsBlank="1"/>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9">
  <r>
    <s v="B1"/>
    <x v="0"/>
    <x v="0"/>
    <s v="Compliance"/>
    <s v="Comply with State and Municipal Business Laws"/>
    <s v="Depending on LSC boundries, an LSC may be required to file Articles of Incorporation, acquire a business license and/or register the LSC name with the state. _x000a__x000a_Click the &quot;Save&quot; button below if your LSC has met the requirements in your state(s)."/>
    <m/>
    <n v="1"/>
    <n v="1"/>
    <x v="0"/>
    <s v="Checkbox"/>
    <s v="Yes"/>
    <m/>
    <m/>
    <m/>
    <m/>
    <m/>
    <m/>
    <m/>
    <m/>
    <m/>
    <m/>
  </r>
  <r>
    <s v="B2"/>
    <x v="0"/>
    <x v="0"/>
    <s v="Compliance"/>
    <s v="Anti-Discrimination"/>
    <s v="USA Swimming prohibits discrimination. Each LSC must provide a link on their website to the USA Swimming Diversity &amp; Inclusion page which displays USA Swimming's code of conduct._x000a__x000a_In the textbox, provide the link to YOUR LSC website that links to the USA Swimming Diversity &amp; Inclusion page. After entering the link, click on the &quot;Save&quot; button below._x000a__x000a_"/>
    <s v="USA Swimming Diversity &amp; Inclusion Homepage"/>
    <n v="1"/>
    <n v="1"/>
    <x v="0"/>
    <s v="Textbox"/>
    <s v="Yes"/>
    <m/>
    <m/>
    <m/>
    <m/>
    <m/>
    <m/>
    <m/>
    <m/>
    <m/>
    <m/>
  </r>
  <r>
    <s v="B3"/>
    <x v="0"/>
    <x v="0"/>
    <s v="Compliance"/>
    <s v="501(c)(3)"/>
    <s v="Every LSC is a 501(c)(3) non-profit organization as a subordinate under USA Swimming's 501(c)(3) tax exemption status and, as such, must comply with state and federal requirements for 501(c)(3) status._x000a__x000a_Click the &quot;Save&quot; button below if your LSC complies. "/>
    <s v="501(c)(3)"/>
    <n v="1"/>
    <n v="1"/>
    <x v="0"/>
    <s v="Checkbox  "/>
    <s v="Yes"/>
    <m/>
    <m/>
    <m/>
    <m/>
    <m/>
    <m/>
    <m/>
    <m/>
    <m/>
    <m/>
  </r>
  <r>
    <s v="B4"/>
    <x v="0"/>
    <x v="0"/>
    <s v="Compliance"/>
    <s v="Safe Sport Coordinator/Chair"/>
    <s v="Each LSC shall have a Safe Sport Coordinator/Chair as a member of their BOD. _x000a__x000a_In the textbox, provide the link to the Safe Sport Coordinator/Chair listed on your website. After entering the link, click on the &quot;Save&quot; button below."/>
    <m/>
    <n v="1"/>
    <n v="1"/>
    <x v="0"/>
    <s v="Textbox"/>
    <s v="Yes"/>
    <m/>
    <m/>
    <m/>
    <m/>
    <m/>
    <m/>
    <m/>
    <m/>
    <m/>
    <m/>
  </r>
  <r>
    <s v="B5"/>
    <x v="0"/>
    <x v="0"/>
    <s v="Compliance"/>
    <s v="Safety"/>
    <s v="Safety is everyone's priority._x000a__x000a_Click on the &quot;Save&quot; button below if your LSC has a process to desseminate safety information."/>
    <s v="Insurance and Risk Management"/>
    <n v="1"/>
    <n v="1"/>
    <x v="0"/>
    <s v="Checkbox"/>
    <s v="Yes"/>
    <m/>
    <m/>
    <m/>
    <m/>
    <m/>
    <m/>
    <m/>
    <m/>
    <m/>
    <m/>
  </r>
  <r>
    <s v="B6"/>
    <x v="0"/>
    <x v="0"/>
    <s v="Compliance"/>
    <s v=" Zone Board of Review / Zone Sanction Appeals Panel"/>
    <s v="The Ted Stevens Olympic and Amateur Sports Act and the LSC Required Bylaws specify that a Zone Board of Review (ZBOR) and Zone Sanction Appeals Panel (ZSAP) be in place in each Zone. LSC's are required to name individuals to the ZBOR and ZSAP and provide a link for members on the LSC website._x000a__x000a_In the textbox, provide the link(s) to YOUR website to the ZBOR and ZSAP link(s) on your website. List the names and their membership type (Coach, non-coach, athlete) of your ZBOR members and ZSAP members. After entering your link and information, click on the&quot; Save&quot; button below."/>
    <m/>
    <n v="1"/>
    <n v="1"/>
    <x v="0"/>
    <s v="Textbox"/>
    <s v="Yes"/>
    <m/>
    <m/>
    <m/>
    <m/>
    <m/>
    <m/>
    <m/>
    <m/>
    <m/>
    <m/>
  </r>
  <r>
    <s v="B7"/>
    <x v="0"/>
    <x v="0"/>
    <s v="Compliance"/>
    <s v="Open Water Sanctions and Approvals"/>
    <s v="Applicants for sanctions or approvals of Open Water competition must complete the application provided by USA Swimming. Before an Open Water competition is sanctioned or approved by the LSC, the application packet must be submitted to USA Swimming for review and approval.  _x000a__x000a_Click on the &quot;Save&quot; button below if your LSC is aware of the Open Water sanction and approval procedure. "/>
    <s v="Open Water Meet Application"/>
    <n v="1"/>
    <n v="1"/>
    <x v="0"/>
    <s v="Checkbox"/>
    <s v="Yes"/>
    <m/>
    <m/>
    <m/>
    <m/>
    <m/>
    <m/>
    <m/>
    <m/>
    <m/>
    <m/>
  </r>
  <r>
    <s v="B8"/>
    <x v="0"/>
    <x v="0"/>
    <s v="Financial"/>
    <s v="Tax Form (990)"/>
    <s v="Each LSC shall meet the financial reporting requirements to USA Swimming contained within the LSC Required ByLaws, including an annual submission of a copy of IRS Tax Form 990   to: LSC990andfinancials@usaswimming.org._x000a__x000a_Click the &quot;Save&quot; button below if your LSC has submitted this document to USA Swimming each of the last four years."/>
    <s v="LSC Financial Reporting Requirements"/>
    <n v="1"/>
    <n v="1"/>
    <x v="0"/>
    <s v="Checkbox"/>
    <s v="Yes"/>
    <m/>
    <m/>
    <m/>
    <m/>
    <m/>
    <m/>
    <m/>
    <m/>
    <m/>
    <m/>
  </r>
  <r>
    <s v="B9"/>
    <x v="0"/>
    <x v="0"/>
    <s v="Financial"/>
    <s v="Financial Statements "/>
    <s v="Each LSC shall meet the financial reporting requirements to USA Swimming contained within the LSC Required Bylaws, including submission of a copy of the annual closing Balance Sheet and Statement of Income and Expense to LSC990andfinancials@usaswimming.org.  _x000a__x000a_Click the &quot;Save&quot; button below if your LSC has submitted these documents to USA Swimming each of the last four years."/>
    <s v="LSC Financial Reporting Requirements"/>
    <n v="1"/>
    <n v="1"/>
    <x v="0"/>
    <s v="Checkbox"/>
    <s v="Yes"/>
    <m/>
    <m/>
    <m/>
    <m/>
    <m/>
    <m/>
    <m/>
    <m/>
    <m/>
    <m/>
  </r>
  <r>
    <s v="B10"/>
    <x v="0"/>
    <x v="0"/>
    <s v="Financial"/>
    <s v="Annual Budget"/>
    <s v="Each LSC shall have an annual operating budget. _x000a__x000a_Upload a copy of your current  budget. Note: You may group items together. For example, USA Swimming does not need to see individual salaries of staff, but would like to see a single line item for salaries. After uploading your information, click on the &quot;Save&quot;  button below."/>
    <m/>
    <n v="1"/>
    <n v="1"/>
    <x v="0"/>
    <s v="Document"/>
    <s v="Yes"/>
    <m/>
    <m/>
    <m/>
    <m/>
    <m/>
    <m/>
    <m/>
    <m/>
    <m/>
    <m/>
  </r>
  <r>
    <s v="B11"/>
    <x v="0"/>
    <x v="0"/>
    <s v="Financial"/>
    <s v="Monthly Financial Report (P&amp;L Statement)"/>
    <s v="LSC Board members must have knowledge of the financial state of the organization. A financial statement, such as a Profit/Loss (P&amp;L) statement, must be provided at each regularly scheduled Board of Directors Meeting and its acceptance must be indicated in your minutes. _x000a__x000a_Upload your most recent financial report. After uploading your information, click on the &quot;Save&quot; button below."/>
    <m/>
    <n v="1"/>
    <n v="1"/>
    <x v="0"/>
    <s v="Document"/>
    <s v="Yes"/>
    <m/>
    <m/>
    <m/>
    <m/>
    <m/>
    <m/>
    <m/>
    <m/>
    <m/>
    <m/>
  </r>
  <r>
    <s v="B12"/>
    <x v="0"/>
    <x v="0"/>
    <s v="Financial"/>
    <s v="Internal Financial Review"/>
    <s v="LSCs shall conduct and submit to USA Swimming an annual LSC Statement of Internal Review Remittance and Attestation form (or the results of an external audit) to LSC990andfinancials@usaswimming.org.  _x000a__x000a_Click the &quot;Save&quot; button below if your LSC has submitted this document to USA Swimming each of the last four years."/>
    <s v="LSC Statement of Financial Review"/>
    <n v="1"/>
    <n v="1"/>
    <x v="0"/>
    <s v="Checkbox"/>
    <s v="No"/>
    <m/>
    <m/>
    <m/>
    <m/>
    <m/>
    <m/>
    <m/>
    <m/>
    <m/>
    <m/>
  </r>
  <r>
    <s v="B13"/>
    <x v="0"/>
    <x v="0"/>
    <s v="Governance"/>
    <s v="Geographical Boundries of the LSC Communicated"/>
    <s v="The LSC is the local administrative arm of USA Swimming. Each LSC should provide basic general information such as boundaries, zone affiliation, membership information and governance structure to its members._x000a__x000a_In the textbox, provide the link to where this information is communicated on YOUR website. After providing the link, click on the&quot; Save&quot; button below."/>
    <m/>
    <n v="1"/>
    <n v="1"/>
    <x v="0"/>
    <s v="Textbox"/>
    <s v="No"/>
    <m/>
    <m/>
    <m/>
    <m/>
    <m/>
    <m/>
    <m/>
    <m/>
    <m/>
    <m/>
  </r>
  <r>
    <s v="B14"/>
    <x v="0"/>
    <x v="0"/>
    <s v="Governance"/>
    <s v="Organizational Structure Communicated"/>
    <s v="The organizational structure of the LSC must be communicated to the volunteers and members. This structure includes Board of Director positions and members, and LSC committees and committee chairs. _x000a__x000a_In the textbox, provide the link(s) to the listing of your LSC board and committees on YOUR website. After entering the link, click on the &quot;Save&quot; button below."/>
    <s v="moved to Business/Governance"/>
    <n v="1"/>
    <n v="1"/>
    <x v="0"/>
    <s v="Textbox"/>
    <s v="No"/>
    <m/>
    <m/>
    <m/>
    <m/>
    <m/>
    <m/>
    <m/>
    <m/>
    <m/>
    <m/>
  </r>
  <r>
    <s v="B15"/>
    <x v="0"/>
    <x v="0"/>
    <s v="Governance"/>
    <s v="Create and Adopt Bylaws"/>
    <s v="Bylaws govern the operation of an organization. USA Swimming provides a mandatory template for LSC Bylaws._x000a_LSC Bylaws must be submitted to USA Swimming at bylaws@usaswimming.org within 60 days of any revisions made by your HOD, as well as any legislative changes at adopted the USAS Convention. The LSC will receive a Letter of Bylaw Approval from the USA Swimming Rules and Regulations Chair. _x000a__x000a_Upload the most recent Bylaw approval letter, dated within one year of LEAP submission. After uploading your information, click on the &quot;Save&quot; button below."/>
    <s v="LSC Required Bylaw Template"/>
    <n v="1"/>
    <n v="1"/>
    <x v="0"/>
    <s v="Document"/>
    <s v="No"/>
    <m/>
    <m/>
    <m/>
    <m/>
    <m/>
    <m/>
    <m/>
    <m/>
    <m/>
    <m/>
  </r>
  <r>
    <s v="B16"/>
    <x v="0"/>
    <x v="0"/>
    <s v="Governance"/>
    <s v="Rules &amp; Regulations/ Policies &amp; Procedures"/>
    <s v="LSCs provide opportunities to their members governed by Bylaws,Rules &amp; Regulations, and Policies &amp; Procedures. LSCs must establish, publish and maintain a Rules &amp; Regulations document which requires HOD approval.  LSCs should also establish, publish and maintain a Policies &amp; Procedures document which contains items not covered in LSC Bylaws or Rules &amp; Regulations which are managed by the BOD and do not require HOD approval.  If your Rules &amp; Regulations and Policies &amp; Procedures documents are combined, be sure the document title reflects this combination._x000a__x000a_In the textbox provide the link to the LSC Rules &amp; Regulations and Policies &amp; Procedures on your website. After entering the link, click on the &quot;Save&quot; button below. _x000a_ _x000a_"/>
    <m/>
    <n v="1"/>
    <n v="1"/>
    <x v="0"/>
    <s v="Document"/>
    <s v="Yes"/>
    <m/>
    <m/>
    <m/>
    <m/>
    <m/>
    <m/>
    <m/>
    <m/>
    <m/>
    <m/>
  </r>
  <r>
    <s v="B17"/>
    <x v="0"/>
    <x v="0"/>
    <s v="Governance"/>
    <s v="Mission/Vision Statement"/>
    <s v="Successful LSCs work for a common purpose as described by their Mission Statement, along with a long term focus as described by their Vision Statement. This should be prominent on your LSCs homepage._x000a__x000a_In the textbox, provide the link to your Mission and Vision on your website.  After entering the link, click on the &quot;Save&quot; button below. "/>
    <s v="Developing Mission and Vision Satements"/>
    <n v="1"/>
    <n v="1"/>
    <x v="0"/>
    <s v="Textbox"/>
    <s v="Yes"/>
    <m/>
    <m/>
    <m/>
    <m/>
    <m/>
    <m/>
    <m/>
    <m/>
    <m/>
    <m/>
  </r>
  <r>
    <s v="B18"/>
    <x v="0"/>
    <x v="0"/>
    <s v="Governance"/>
    <s v="House of Delegates Meetings"/>
    <s v="LSC’s must conduct at least one meeting of the LSC House of Delegates each year and publish minutes of those meetings on the LSC website. _x000a__x000a_In the textbox, provide the link to the most recent LSC House of Delegates minutes on your website. After entering the link, click on the &quot;Save&quot; button below."/>
    <m/>
    <n v="1"/>
    <n v="1"/>
    <x v="0"/>
    <s v="Textbox"/>
    <s v="Yes"/>
    <m/>
    <m/>
    <m/>
    <m/>
    <m/>
    <m/>
    <m/>
    <m/>
    <m/>
    <m/>
  </r>
  <r>
    <s v="B19"/>
    <x v="0"/>
    <x v="0"/>
    <s v="Governance"/>
    <s v="Board of Directors Meetings"/>
    <s v="LSC’s must conduct regular, scheduled meetings of the LSC Board of Directors and publish minutes of those meetings on the LSC website. Mintues must include a section indicating that a financial statement was presented to the BOD and approved. _x000a__x000a_In the textbox, provide the link to the most recent BOD minutes on your website.  After providing the link, click on the &quot;Save&quot; button below. "/>
    <m/>
    <n v="1"/>
    <n v="1"/>
    <x v="0"/>
    <s v="Textbox"/>
    <s v="No"/>
    <m/>
    <m/>
    <m/>
    <m/>
    <m/>
    <m/>
    <m/>
    <m/>
    <m/>
    <m/>
  </r>
  <r>
    <s v="B20"/>
    <x v="0"/>
    <x v="0"/>
    <s v="Governance"/>
    <s v="Elections"/>
    <s v="Each LSC must elect a Board of Directors on a regular basis. _x000a__x000a_Complete this form which identifies your current Board of Directors by position title,name, year elected and length of term. Clearly indicate athlete members and which positions are voting positions. Position titles on this form must conform to the position titles listed in Article 605 of your LSC Bylaws. The position titles listed on your website must be consisnt with  Article 605 as well. After filling in your information, click on the &quot;Save&quot; button below. "/>
    <s v="add a fillable form here"/>
    <n v="1"/>
    <n v="1"/>
    <x v="0"/>
    <s v="Document"/>
    <s v="No"/>
    <m/>
    <m/>
    <m/>
    <m/>
    <m/>
    <m/>
    <m/>
    <m/>
    <m/>
    <m/>
  </r>
  <r>
    <s v="B21"/>
    <x v="0"/>
    <x v="0"/>
    <s v="Governance"/>
    <s v="Online LSC Leadership Course"/>
    <s v="A understanding of basic Governance principles by all BOD members is critical for the LSC to function effectively. USA Swimming has developed an online LSC Leadership Course which all LSC Leaders must complete.  _x000a__x000a_Click the &quot;Save&quot; button below if your LSC complies."/>
    <s v="LSC Leadership Online Course"/>
    <n v="1"/>
    <n v="1"/>
    <x v="0"/>
    <s v="Checkbox"/>
    <s v="Yes"/>
    <m/>
    <m/>
    <m/>
    <m/>
    <m/>
    <m/>
    <m/>
    <m/>
    <m/>
    <m/>
  </r>
  <r>
    <s v="B22"/>
    <x v="0"/>
    <x v="0"/>
    <s v="Governance"/>
    <s v="Conflict of Interest Policy"/>
    <s v="LSC Board and committee members must serve the organization for the greater good, rather than for personal or professional gain. Each LSC must develop, publish and enforce a Conflict of Interest policy which must be signed by all BOD and committee members annually._x000a__x000a_Upload your Conflict of Interest Policy.  After uploading your information, click on the &quot;Save&quot; button below."/>
    <s v="Sample Conflict of Interest"/>
    <n v="1"/>
    <n v="1"/>
    <x v="0"/>
    <s v="Document"/>
    <s v="No"/>
    <m/>
    <m/>
    <m/>
    <m/>
    <m/>
    <m/>
    <m/>
    <m/>
    <m/>
    <m/>
  </r>
  <r>
    <s v="B23"/>
    <x v="0"/>
    <x v="0"/>
    <s v="Governance"/>
    <s v="USA Swimming House of Delegates/Zone Planning Meeting"/>
    <s v="Each LSC receives a minimum of six votes at the annual convention of the USA Swimming House of Delegates. _x000a_In the textbox, list the members of the LSC who attended the most recent USA Swimming House of Delegates/Zone Planning meeting. _x000a__x000a_After entering your information, click on the &quot;Save&quot; button below."/>
    <m/>
    <n v="1"/>
    <n v="1"/>
    <x v="0"/>
    <s v="Textbox"/>
    <s v="No"/>
    <m/>
    <m/>
    <m/>
    <m/>
    <m/>
    <m/>
    <m/>
    <m/>
    <m/>
    <m/>
  </r>
  <r>
    <s v="B24"/>
    <x v="0"/>
    <x v="0"/>
    <s v="Governance"/>
    <s v="Nominating Committee"/>
    <s v="A nominating committee is responsible for identifying and recruiting potential BOD officers. _x000a__x000a_In the textbox, list the names of the Nominating Committee members indicating  athlete members. After entering your information, click on the &quot;Save&quot; button below."/>
    <m/>
    <n v="1"/>
    <n v="1"/>
    <x v="0"/>
    <s v="Textbox"/>
    <s v="No"/>
    <m/>
    <m/>
    <m/>
    <m/>
    <m/>
    <m/>
    <m/>
    <m/>
    <m/>
    <m/>
  </r>
  <r>
    <s v="B25"/>
    <x v="0"/>
    <x v="0"/>
    <s v="Registration"/>
    <s v="SWIMS"/>
    <s v="LSCs are responsible for processing the results for all sanctioned, approved and observed meets within their boundaries into the SWIMS database in the recommended 2 week period. All persons with password access to the USA Swimming database (SWIMS) must be members of USA Swimming and are obligated to keep SWIMS information confidential._x000a__x000a_Click on the &quot;Save&quot; button below if your LSC complies."/>
    <m/>
    <n v="1"/>
    <n v="1"/>
    <x v="0"/>
    <s v="Checkbox"/>
    <s v="No"/>
    <m/>
    <m/>
    <m/>
    <m/>
    <m/>
    <m/>
    <m/>
    <m/>
    <m/>
    <m/>
  </r>
  <r>
    <s v="B26"/>
    <x v="0"/>
    <x v="0"/>
    <s v="Support"/>
    <s v="LSC Central Contact "/>
    <s v="The LSC has a permanent central contact. This may vary from a volunteer working out of the home to an office with a paid staff.  _x000a__x000a_In the textbox, provide the link to the LSC central contact. After entering your information, click on the &quot;Save&quot; button below."/>
    <s v="moved to Business/Governance"/>
    <n v="1"/>
    <n v="1"/>
    <x v="0"/>
    <s v="Textbox"/>
    <s v="No"/>
    <m/>
    <m/>
    <m/>
    <m/>
    <m/>
    <m/>
    <m/>
    <m/>
    <m/>
    <m/>
  </r>
  <r>
    <s v="B27"/>
    <x v="0"/>
    <x v="0"/>
    <s v="Competition"/>
    <s v="Registration Verification"/>
    <s v="Swimmers must be registered before competing in a sanctioned meet. Each LSC must perform Meet Entry Reconciliation to validate all meet participants as USA Swimming registered athletes. _x000a__x000a_In the textbox, describe the process your LSC uses to assure that all competitors are registered with USA Swimming. After entering your information, click on the &quot;Save&quot; button below."/>
    <m/>
    <n v="1"/>
    <n v="1"/>
    <x v="0"/>
    <s v="Textbox"/>
    <s v="No"/>
    <m/>
    <m/>
    <m/>
    <m/>
    <m/>
    <m/>
    <m/>
    <m/>
    <m/>
    <m/>
  </r>
  <r>
    <s v="B28"/>
    <x v="0"/>
    <x v="0"/>
    <s v="Competition"/>
    <s v="LSC Meet Sanction Request Form"/>
    <s v="Each LSC is charged with having a process to sancion swim meets. LSC Meet Sanction Forms must include the USA Swimming Rulebook language specified in section 202.4.8. _x000a__x000a_After uploading your information, click on the &quot;Save&quot; button below."/>
    <m/>
    <n v="1"/>
    <n v="1"/>
    <x v="0"/>
    <s v="Document"/>
    <s v="No"/>
    <m/>
    <m/>
    <m/>
    <m/>
    <m/>
    <m/>
    <m/>
    <m/>
    <m/>
    <m/>
  </r>
  <r>
    <s v="B29"/>
    <x v="0"/>
    <x v="0"/>
    <s v="Competition"/>
    <s v="LSC Approved Meet Request Form"/>
    <s v=" LSC is charged with having a process to approve swim meets. LSC Approved Meet Request Forms must include the USA Swimming Rulebook language specified in section 202.6.14. _x000a_A closed competition can be approved by the LSC. An open competition requires the approval of the USA Swimming Vice-Chair of Program Operations or their Designee. _x000a_After uploading your information, click on the &quot;Save&quot; button below."/>
    <m/>
    <n v="1"/>
    <n v="1"/>
    <x v="0"/>
    <s v="Document"/>
    <s v="No"/>
    <m/>
    <m/>
    <m/>
    <m/>
    <m/>
    <m/>
    <m/>
    <m/>
    <m/>
    <m/>
  </r>
  <r>
    <s v="B30"/>
    <x v="0"/>
    <x v="0"/>
    <s v="Competition"/>
    <s v="Swim Meet Observation Request Forms"/>
    <s v="Each LSC is charged with having a process to observe swim meets that are not conducted under USA Swimming rules. _x000a__x000a_Upload yourSwim Meet Observation Request forms for Non-Championship meets (USA Swimming form B) and Championship meets (USA Swimming form A). After uploading your information, click on the &quot;Save&quot; button below._x000a_"/>
    <m/>
    <n v="1"/>
    <n v="1"/>
    <x v="0"/>
    <s v="Document"/>
    <s v="No"/>
    <m/>
    <m/>
    <m/>
    <m/>
    <m/>
    <m/>
    <m/>
    <m/>
    <m/>
    <m/>
  </r>
  <r>
    <s v="B31"/>
    <x v="0"/>
    <x v="0"/>
    <s v="Competition"/>
    <s v="Meet Announcement for Sanctioned Meet"/>
    <s v="A meet announcement for a sanctioned meet must include language specified in the USA Swimming Rulebook, section 202.4.9. A-L_x000a__x000a_In the textbox, provide a link to a current meet announcement for a sanctioned meet on your website. After providing the link, click on the &quot;Save&quot; button below."/>
    <m/>
    <n v="1"/>
    <n v="1"/>
    <x v="0"/>
    <s v="Textbox"/>
    <s v="No"/>
    <m/>
    <m/>
    <m/>
    <m/>
    <m/>
    <m/>
    <m/>
    <m/>
    <m/>
    <m/>
  </r>
  <r>
    <s v="B32"/>
    <x v="0"/>
    <x v="0"/>
    <s v="Competition"/>
    <s v="Meet Announcement for Approved Meet"/>
    <s v="A meet announcement for an approved meet must include language specified in the USA Swimming Rulebook section 202.6.6 A-F. _x000a__x000a_In the textbox, provide the link to a current meet announcement for an approved meet on your website. If your LSC does not host approved meets indicate that in the textbox. After uploading your information, click on the &quot;Save&quot; button below."/>
    <m/>
    <n v="1"/>
    <n v="1"/>
    <x v="0"/>
    <s v="Textbox"/>
    <s v="No"/>
    <m/>
    <m/>
    <m/>
    <m/>
    <m/>
    <m/>
    <m/>
    <m/>
    <m/>
    <m/>
  </r>
  <r>
    <s v="B33"/>
    <x v="0"/>
    <x v="0"/>
    <s v="Competition"/>
    <s v="Sufficient Number of Officials"/>
    <s v="The LSC must have sufficient officials to conduct competitions. _x000a__x000a_In the textbox, provide an explanation of the procedure a Meet Referee uses to ensure compliance with Article 102.10 of the USA Swimming Rulebook. After entering your information, click on the &quot;Save&quot; button below."/>
    <m/>
    <n v="1"/>
    <n v="1"/>
    <x v="0"/>
    <s v="Textbox"/>
    <s v="No"/>
    <m/>
    <m/>
    <m/>
    <m/>
    <m/>
    <m/>
    <m/>
    <m/>
    <m/>
    <m/>
  </r>
  <r>
    <s v="Total"/>
    <x v="0"/>
    <x v="0"/>
    <s v="Sub Total"/>
    <s v="Total"/>
    <s v="Business and Organizational Success Level 1 Total"/>
    <m/>
    <n v="33"/>
    <n v="33"/>
    <x v="1"/>
    <s v="Sub Total"/>
    <s v="No"/>
    <n v="0"/>
    <n v="0"/>
    <n v="0"/>
    <n v="0"/>
    <n v="0"/>
    <m/>
    <m/>
    <m/>
    <m/>
    <m/>
  </r>
  <r>
    <s v="V1"/>
    <x v="0"/>
    <x v="1"/>
    <s v="Support"/>
    <s v="Training of Officials"/>
    <s v="LSCs are responsible for recruiting training and certificating officials. _x000a__x000a_In the textbox, provide the link to the current (within one year of LEAP submission) training schedule. After entering your information, click on the &quot;Save&quot; button below."/>
    <m/>
    <n v="1"/>
    <n v="1"/>
    <x v="0"/>
    <s v="Textbox"/>
    <s v="Yes"/>
    <m/>
    <m/>
    <m/>
    <m/>
    <m/>
    <m/>
    <m/>
    <m/>
    <m/>
    <m/>
  </r>
  <r>
    <s v="Total"/>
    <x v="0"/>
    <x v="1"/>
    <s v="Sub Total"/>
    <s v="Total"/>
    <s v="Volunteer Development Level 1 Total"/>
    <m/>
    <n v="1"/>
    <n v="1"/>
    <x v="1"/>
    <s v="Sub Total"/>
    <s v="No"/>
    <n v="0"/>
    <n v="0"/>
    <n v="0"/>
    <n v="0"/>
    <n v="0"/>
    <m/>
    <m/>
    <m/>
    <m/>
    <m/>
  </r>
  <r>
    <s v="C1"/>
    <x v="0"/>
    <x v="2"/>
    <s v="Governance"/>
    <s v="Coach Representation on LSC Board"/>
    <s v="USA Swimming rules require that a Coach Representative be elected to the LSC Board of Directors by coach members of the LSC. _x000a__x000a_In the textbox, list the name(s) of the Coach Representative(s) on the LSC Board of Directors and the date and location at which the last election was held. After entering your information, click on the &quot;Save&quot; button below."/>
    <m/>
    <n v="1"/>
    <n v="1"/>
    <x v="0"/>
    <s v="Textbox"/>
    <s v="No"/>
    <m/>
    <m/>
    <m/>
    <m/>
    <m/>
    <m/>
    <m/>
    <m/>
    <m/>
    <m/>
  </r>
  <r>
    <s v="C2"/>
    <x v="0"/>
    <x v="2"/>
    <s v="Registration"/>
    <s v="Coach Registration/Certification"/>
    <s v="Membership and registration information for current and new coaches should be communicated to all coaches. Coach certifications must be updated in the SWIMS database.  _x000a__x000a_In the textbox, provide the name and contact information of the person responsible for disseminating coach registration and membership information, and updating coach certifications in SWIMS. After entering your information, click on the &quot;Save&quot; button below."/>
    <m/>
    <n v="1"/>
    <n v="1"/>
    <x v="0"/>
    <s v="Textbox"/>
    <m/>
    <m/>
    <m/>
    <m/>
    <m/>
    <m/>
    <m/>
    <m/>
    <m/>
    <m/>
    <m/>
  </r>
  <r>
    <s v="C3"/>
    <x v="0"/>
    <x v="2"/>
    <s v="Registration"/>
    <s v="Club/New Club Registration"/>
    <s v="An LSC must provide guidance, registration materials and instructions to all clubs, current and new.  The LSC must enter/update club data into the SWIMS_x000a_database.  _x000a__x000a_In the textbox, describe the guidance provided to new cluubs by the LSC.   After entering your information, click the “Save” button below."/>
    <s v="Starting a New Club"/>
    <n v="1"/>
    <n v="1"/>
    <x v="0"/>
    <s v="Textbox"/>
    <m/>
    <m/>
    <m/>
    <m/>
    <m/>
    <m/>
    <m/>
    <m/>
    <m/>
    <m/>
    <m/>
  </r>
  <r>
    <s v="Total"/>
    <x v="0"/>
    <x v="2"/>
    <s v="Sub Total"/>
    <s v="Total"/>
    <s v="Club and Coach Development Level 1 Total"/>
    <m/>
    <n v="3"/>
    <n v="3"/>
    <x v="1"/>
    <s v="Sub Total"/>
    <s v="No"/>
    <n v="0"/>
    <n v="0"/>
    <n v="0"/>
    <n v="0"/>
    <n v="0"/>
    <m/>
    <m/>
    <m/>
    <m/>
    <m/>
  </r>
  <r>
    <s v="A1"/>
    <x v="0"/>
    <x v="3"/>
    <s v="Governance"/>
    <s v="Athlete Representation: Board/Committees"/>
    <s v="The Ted Stevens Olympic and Amateur Sports Act and the LSC Required Bylaws specify that at least 20% of voting memberes of the LSC Board of Directors (BOD)  and committees must be athlete members.  Athletes must be current athlete members of USA Swimming. _x000a__x000a_In the textbox, indicate the total number of athletes serving on your BOD. In addition, indicate the total number of voting positions, including athletes, on your BOD to assure compliance with the 20% athlete requirement.  The information provided here must be consistent with the information provided on the Elections Form in Business and Organizational Success.  After entering your information, click on the&quot;Save&quot; button below."/>
    <m/>
    <n v="1"/>
    <n v="1"/>
    <x v="0"/>
    <s v="Textbox"/>
    <s v="No"/>
    <m/>
    <m/>
    <m/>
    <m/>
    <m/>
    <m/>
    <m/>
    <m/>
    <m/>
    <m/>
  </r>
  <r>
    <s v="A2"/>
    <x v="0"/>
    <x v="3"/>
    <s v="Registration"/>
    <s v="Athlete Registration"/>
    <s v="Athletes must be members of USA Swimming and each LSC must process athlete registrations in a timely manner. _x000a_Click the &quot;Save&quot; button below if your LSC is compliant with timely athlete registration."/>
    <m/>
    <n v="1"/>
    <n v="1"/>
    <x v="0"/>
    <s v="Checkbox  "/>
    <s v="No"/>
    <m/>
    <m/>
    <m/>
    <m/>
    <m/>
    <m/>
    <m/>
    <m/>
    <m/>
    <m/>
  </r>
  <r>
    <s v="A3"/>
    <x v="0"/>
    <x v="3"/>
    <s v="Registration"/>
    <s v="Outreach Membership Policy"/>
    <s v="The USA Swimming Rulebook requires that LSCs offer an Outreach Membership with specially reduced fees as specified in section 302.2.2.  _x000a__x000a_Upload your LSC's Outreach Membership policy. After uploading your information, click on the &quot;Save&quot; button below."/>
    <m/>
    <n v="1"/>
    <n v="1"/>
    <x v="0"/>
    <m/>
    <s v="No"/>
    <m/>
    <m/>
    <m/>
    <m/>
    <m/>
    <m/>
    <m/>
    <m/>
    <m/>
    <m/>
  </r>
  <r>
    <s v="A4"/>
    <x v="0"/>
    <x v="3"/>
    <s v="Support"/>
    <s v="LSC Team Travel Policy"/>
    <s v="Every LSC is required to adopt an LSC Team Travel Policy. Team travel is defined as overnight travel to a swim meet or other team activity that is planned and supervised by the LSC. The LSC travel policy document must provide spaces for athletes, parents, coaches and other adults (chaperones) traveling with the LSC to sign in agreemennt. _x000a__x000a_In the textbox, provide the link to the LSC Team Travel policy on your website.   After entering the link, click on the &quot;Save&quot; button below."/>
    <s v="Model Travel Policy"/>
    <n v="1"/>
    <n v="1"/>
    <x v="0"/>
    <s v="Document "/>
    <s v="No"/>
    <m/>
    <m/>
    <m/>
    <m/>
    <m/>
    <m/>
    <m/>
    <m/>
    <m/>
    <m/>
  </r>
  <r>
    <s v="A5"/>
    <x v="0"/>
    <x v="3"/>
    <s v="Competition"/>
    <s v="Meet Results"/>
    <s v="Meet results must be tabulated and published in a timely manner. The recommended time frame is no later than two weeks from conclusion of the final meet event. _x000a__x000a_In the textbox, provide the link to LSC meet results on your website. After entering the link, click on the &quot;Save&quot; button below."/>
    <m/>
    <n v="1"/>
    <n v="1"/>
    <x v="0"/>
    <s v="Textbox"/>
    <s v="No"/>
    <m/>
    <m/>
    <m/>
    <m/>
    <m/>
    <m/>
    <m/>
    <m/>
    <m/>
    <m/>
  </r>
  <r>
    <s v="A6"/>
    <x v="0"/>
    <x v="3"/>
    <s v="Competition"/>
    <s v="Championship Meets"/>
    <s v="The USA Swimming Rulebook (Sections 204.7 and 205.8) requires that each LSC offer championship meets as part of the Senior and Age Group programs. _x000a__x000a_In the textbox, list the dates and locations of your LSC Championship Long Course and Short Course meets in the most recent calendar year. After entering your information, click on the &quot;Save&quot; button below."/>
    <m/>
    <n v="1"/>
    <n v="1"/>
    <x v="0"/>
    <s v="Textbox"/>
    <s v="No"/>
    <m/>
    <m/>
    <m/>
    <m/>
    <m/>
    <m/>
    <m/>
    <m/>
    <m/>
    <m/>
  </r>
  <r>
    <s v="A7"/>
    <x v="0"/>
    <x v="3"/>
    <s v="Competition"/>
    <s v="Competitive Schedules"/>
    <s v="LSCs must provide a competitive meet schedule open to all athletes.  _x000a__x000a_In the textbox, provide the link(s) to the short course and long course schedules on your website. After entering the link(s), click on the &quot;Save&quot; button below."/>
    <m/>
    <n v="1"/>
    <n v="1"/>
    <x v="0"/>
    <s v="Textbox"/>
    <s v="No"/>
    <m/>
    <m/>
    <m/>
    <m/>
    <m/>
    <m/>
    <m/>
    <m/>
    <m/>
    <m/>
  </r>
  <r>
    <s v="A8"/>
    <x v="0"/>
    <x v="3"/>
    <s v="Recognition"/>
    <s v="Athlete Records and Rankings"/>
    <s v="Athlete recognition at the LSC level is an important motivational tool. Each LSC must develop, maintain, and publish LSC records and rankings following each season (short course and long course). _x000a__x000a_In the textbox, provide the link to records and rankings  on your website. After entering the link, click on the &quot;Save&quot; button below."/>
    <m/>
    <n v="1"/>
    <n v="1"/>
    <x v="0"/>
    <s v="Textbox"/>
    <s v="No"/>
    <m/>
    <m/>
    <m/>
    <m/>
    <m/>
    <m/>
    <m/>
    <m/>
    <m/>
    <m/>
  </r>
  <r>
    <s v="Total"/>
    <x v="0"/>
    <x v="3"/>
    <s v="Sub Total"/>
    <s v="Total"/>
    <s v="Athlete Development Level 1 Total"/>
    <m/>
    <n v="8"/>
    <n v="8"/>
    <x v="1"/>
    <s v="Sub Total"/>
    <s v="No"/>
    <n v="0"/>
    <n v="0"/>
    <n v="0"/>
    <n v="0"/>
    <n v="0"/>
    <m/>
    <m/>
    <m/>
    <m/>
    <m/>
  </r>
  <r>
    <s v="Total"/>
    <x v="0"/>
    <x v="4"/>
    <s v="Level Total"/>
    <s v="Total"/>
    <s v="Level Level 1 Total"/>
    <m/>
    <s v="Req'd"/>
    <n v="56"/>
    <x v="1"/>
    <s v="Level Total"/>
    <s v="No"/>
    <n v="0"/>
    <n v="0"/>
    <n v="0"/>
    <n v="0"/>
    <n v="0"/>
    <m/>
    <m/>
    <m/>
    <m/>
    <m/>
  </r>
  <r>
    <s v="B1"/>
    <x v="1"/>
    <x v="0"/>
    <s v="Communication"/>
    <s v="LSC Website"/>
    <s v="Communication is critical in the administration of a geographically dispersed organization (such as an LSC).  A well-maintained website is an important communications tool.  Award one point if the LSC maintains a website.  Award an additional point if the LSC administers a written policy regarding the Children’s Online Privacy Protection Act, (COPPA).                                                                          _x000a_Upload a copy of your COPPA policy. After uploading your information, click on the&quot; Save&quot; button below._x000a_"/>
    <s v="COPPA"/>
    <n v="1"/>
    <n v="2"/>
    <x v="0"/>
    <s v="Document"/>
    <s v="No"/>
    <m/>
    <m/>
    <m/>
    <m/>
    <m/>
    <m/>
    <m/>
    <m/>
    <m/>
    <m/>
  </r>
  <r>
    <s v="B2"/>
    <x v="1"/>
    <x v="0"/>
    <s v="Governance"/>
    <s v="Board of Director Job Descriptions"/>
    <s v="LSC Board Members will have a greater probability of meeting the organization’s expectations if they are given written job descriptions. _x000a_Upload the written job descriptions for board positions. After uploading your information, click on the&quot; Save&quot; button below."/>
    <s v="Job Descriptions"/>
    <n v="1"/>
    <n v="1"/>
    <x v="0"/>
    <s v="Document"/>
    <s v="No"/>
    <m/>
    <m/>
    <m/>
    <m/>
    <m/>
    <m/>
    <m/>
    <m/>
    <m/>
    <m/>
  </r>
  <r>
    <s v="B3"/>
    <x v="1"/>
    <x v="0"/>
    <s v="Education / Training"/>
    <s v="USA-S LSC Leadership School"/>
    <s v="USA Swimming offers a seminar at the USAS Convention and by request for individual LSCs. These seminars are aimed at improving the leadership skill of LSC leaders. _x000a_In the textbox, list the names of those LSC members that have attended the LSC Leadership School within one year of LEAP submission. After entering your information, click on the &quot;Save&quot; button below."/>
    <m/>
    <n v="1"/>
    <n v="1"/>
    <x v="0"/>
    <s v="Textbox"/>
    <s v="No"/>
    <m/>
    <m/>
    <m/>
    <m/>
    <m/>
    <m/>
    <m/>
    <m/>
    <m/>
    <m/>
  </r>
  <r>
    <s v="B4"/>
    <x v="1"/>
    <x v="0"/>
    <s v="Committees"/>
    <s v="Diversity Liason"/>
    <s v="Each LSC must provide a liaison or contact person for interaction between the LSC and the National Diversity Committee. _x000a_In the textbox, enter the name of your LSC Diversity Liaison and award one point. Award an additional point if the Diversity Liaison is a member of the LSC Board of Directors. After entering your information, click on the &quot;Save&quot; button below._x000a_"/>
    <m/>
    <n v="1"/>
    <n v="2"/>
    <x v="0"/>
    <s v="Textbox"/>
    <s v="No"/>
    <m/>
    <m/>
    <m/>
    <m/>
    <m/>
    <m/>
    <m/>
    <m/>
    <m/>
    <m/>
  </r>
  <r>
    <s v="B5"/>
    <x v="1"/>
    <x v="0"/>
    <s v="Governance"/>
    <s v="Crisis Management Plan"/>
    <s v="LSC's should have a written plan outlining the steps to be taken and the personnel to assume responsibility in any kind of a crisis which confronts the LSC, and which requires action, reaction and potential public comment. The plan must include crisis communication team members and phone numbers for each team member. _x000a_Upload a current, dated copy of your Crisis Management Plan (within 1 year of LEAP sumbission). After uploading your information, click on the&quot; Save&quot; button below."/>
    <s v="Crisis Management Plan"/>
    <n v="1"/>
    <n v="1"/>
    <x v="0"/>
    <s v="Document"/>
    <s v="No"/>
    <m/>
    <m/>
    <m/>
    <m/>
    <m/>
    <m/>
    <m/>
    <m/>
    <m/>
    <m/>
  </r>
  <r>
    <s v="B6"/>
    <x v="1"/>
    <x v="0"/>
    <s v="Financial"/>
    <s v="Quadrennial Budget"/>
    <s v="Strategic planning requires a budget extending several years into the future. Many LSCs plan around the Olympic Quadrennial. Upload a copy of your current quadrennial (or long-term) budget. After uploading your information, click on the&quot; Save&quot; button below."/>
    <m/>
    <n v="1"/>
    <n v="1"/>
    <x v="0"/>
    <s v="Document"/>
    <s v="No"/>
    <m/>
    <m/>
    <m/>
    <m/>
    <m/>
    <m/>
    <m/>
    <m/>
    <m/>
    <m/>
  </r>
  <r>
    <s v="B7"/>
    <x v="1"/>
    <x v="0"/>
    <s v="Financial"/>
    <s v="Internal Audit"/>
    <s v="An internal audit, utilizing the LSC Internal Audit Program, found on the USA Swimming website, shall be completed.  This will assist the LSC in providing a higher level of assurance that the LSC is operating efficiently, that assets are safeguarded, and the LSC is compliant with prescribed laws and policies. Individuals associated with the LSC perform the LSC Internal Audit Program. _x000a_NOTE: If you have an independent CPA performing a full external audit of the LSC Financials (as required by some states), then the internal Control Assessment is not necessary._x000a__x000a_In the textbox, provide the name(s) of the person(s) who performed the internal control assessment (or external audit), the date on which the report was submitted to the board (within one year of submission), and a summary of their findings.  After entering your information, click the &quot;Save&quot; button below."/>
    <s v="Financial Management"/>
    <n v="1"/>
    <n v="1"/>
    <x v="0"/>
    <s v="Textbox"/>
    <s v="Yes"/>
    <m/>
    <m/>
    <m/>
    <m/>
    <m/>
    <m/>
    <m/>
    <m/>
    <m/>
    <m/>
  </r>
  <r>
    <s v="Total"/>
    <x v="1"/>
    <x v="0"/>
    <s v="Sub Total"/>
    <s v="Total Required"/>
    <s v="Business and Organizational Success Level 2 Total Required"/>
    <m/>
    <n v="7"/>
    <n v="9"/>
    <x v="1"/>
    <s v="Sub Total"/>
    <s v="No"/>
    <n v="0"/>
    <n v="0"/>
    <n v="0"/>
    <n v="0"/>
    <n v="0"/>
    <m/>
    <m/>
    <m/>
    <m/>
    <m/>
  </r>
  <r>
    <s v="B9"/>
    <x v="1"/>
    <x v="0"/>
    <s v="Swim Meets/Events"/>
    <s v="Electronic Meet Entry"/>
    <s v="Electronic meet entry greatly reduces the clerical burden on meet operations personnel._x000a_In the textbox, describe the meet entry process for meets in your LSC. Award 1 point if electronic team entries (e.g. Hy-tek Team Manager) are accepted.  Award an additional  1 point if Online Meet Entry is offered. After entering your information, click on the&quot; Save&quot; button below."/>
    <m/>
    <n v="1"/>
    <n v="2"/>
    <x v="2"/>
    <s v="Textbox"/>
    <s v="No"/>
    <m/>
    <m/>
    <m/>
    <m/>
    <m/>
    <m/>
    <m/>
    <m/>
    <m/>
    <m/>
  </r>
  <r>
    <s v="B10"/>
    <x v="1"/>
    <x v="0"/>
    <s v="Safety / Safe Sport"/>
    <s v="Safe Sport Promotion"/>
    <s v="The importance of including parents and athletes in our Safe Sport education cannot be over-emphasized.  _x000a_Upload a copy of one of the heat sheets or the advertisement from an LSC Championship Meet (within 1 year of LEAP submission) where the heat sheet included an ad for the parent APT or the athlete APT.  Award 1 point for each LSC Championship Meet that included the information up to a maximum of 2 points (within 1 year of LEAP submission). "/>
    <m/>
    <n v="1"/>
    <n v="2"/>
    <x v="2"/>
    <s v="Document"/>
    <s v="No"/>
    <m/>
    <m/>
    <m/>
    <m/>
    <m/>
    <m/>
    <m/>
    <m/>
    <m/>
    <m/>
  </r>
  <r>
    <s v="B17"/>
    <x v="1"/>
    <x v="0"/>
    <s v="Safety / Safe Sport"/>
    <s v="Safe Sport Awareness"/>
    <s v="Awareness of and information about USA Swimming's Safe Sport program is crucial to all phases of maintaining a healthy environment for our athletes.  _x000a_Award one point if your LSC has a Safe Sport tab on its website that provides a link to the USA Swimming Safe Sport page, along with contact information for the LSC Safe Sport Coordinator/Chair.  Receive an additional point if the USA Swimming Safe Sport logo is prominently featured on your LSC website homepage.  In the textbox, indicate where on the LSC website this information can be found.  After entering your information, click on the “Save” button below."/>
    <m/>
    <n v="1"/>
    <n v="2"/>
    <x v="2"/>
    <s v="Textbox"/>
    <s v="Yes"/>
    <m/>
    <m/>
    <m/>
    <m/>
    <m/>
    <m/>
    <m/>
    <m/>
    <m/>
    <m/>
  </r>
  <r>
    <s v="B11"/>
    <x v="1"/>
    <x v="0"/>
    <s v="Swim Meets/Events"/>
    <s v="Service and Facility Contracts"/>
    <s v="Good business practice requires that all business agreements be made in the context of a written contract. If your LSC runs meets, there should be written contracts for competition pools used for the meets. Click on the &quot;Save&quot; button below if your LSC has written contracts for facility use."/>
    <m/>
    <n v="1"/>
    <n v="1"/>
    <x v="2"/>
    <s v="Checkbox"/>
    <s v="No"/>
    <m/>
    <m/>
    <m/>
    <m/>
    <m/>
    <m/>
    <m/>
    <m/>
    <m/>
    <m/>
  </r>
  <r>
    <s v="B12"/>
    <x v="1"/>
    <x v="0"/>
    <s v="Swim Meets/Events"/>
    <s v="Pool Certification"/>
    <s v="USA Swimming maintains a list of certified pools. Pools must be measured and certified for records and times to be officially recognized. The LSC should provide a link to the list of certified pools on the USA Swimming website. Click the &quot;Save&quot; button below if this information can be found on your LSC's website. "/>
    <s v="Pool Certification"/>
    <n v="1"/>
    <n v="1"/>
    <x v="2"/>
    <s v="Checkbox"/>
    <s v="No"/>
    <m/>
    <m/>
    <m/>
    <m/>
    <m/>
    <m/>
    <m/>
    <m/>
    <m/>
    <m/>
  </r>
  <r>
    <s v="B13"/>
    <x v="1"/>
    <x v="0"/>
    <s v="Staff"/>
    <s v="Annual Review of Employees"/>
    <s v="All paid staff should have an annual performance review. _x000a_If your LSC employs paid staff, upload your LSCs performance review policy with a blank copy of the performance review document.  After uploading your information, click on the&quot; Save&quot; button below."/>
    <m/>
    <n v="1"/>
    <n v="1"/>
    <x v="2"/>
    <s v="Document"/>
    <s v="No"/>
    <m/>
    <m/>
    <m/>
    <m/>
    <m/>
    <m/>
    <m/>
    <m/>
    <m/>
    <m/>
  </r>
  <r>
    <s v="B18"/>
    <x v="1"/>
    <x v="0"/>
    <s v="Safety / Safe Sport"/>
    <s v="Safe Sport: Board of Directors"/>
    <s v="Every LSC is required to have a Safe Sport Coordinator or Chairperson.  _x000a_If your LSC Safe Sport Chair/Coordinator is a member of the LSC Board of Directors, enter the name of this person in the textbox below. After entering your information, click on the “Save” button below."/>
    <m/>
    <n v="1"/>
    <n v="1"/>
    <x v="2"/>
    <s v="Textbox"/>
    <s v="No"/>
    <m/>
    <m/>
    <m/>
    <m/>
    <m/>
    <m/>
    <m/>
    <m/>
    <m/>
    <m/>
  </r>
  <r>
    <s v="B14"/>
    <x v="1"/>
    <x v="0"/>
    <s v="Committees"/>
    <s v="Disability Chair"/>
    <s v="LSCs are encouraged to provide a Disability Chair to oversee disability swimming in the LSC and to provide a liaison for interaction between the LSC and the National Disability Committee. _x000a_In the textbox, enter the name of your LSC Disability Chair and award one point. Award an additional point if the Disability Chair is a member of the LSC Board of Directors. After entering your information, click on the &quot;Save&quot; button below."/>
    <m/>
    <n v="1"/>
    <n v="2"/>
    <x v="2"/>
    <s v="Textbox"/>
    <s v="No"/>
    <m/>
    <m/>
    <m/>
    <m/>
    <m/>
    <m/>
    <m/>
    <m/>
    <m/>
    <m/>
  </r>
  <r>
    <s v="B15"/>
    <x v="1"/>
    <x v="0"/>
    <s v="Committees"/>
    <s v="Diversity Committee Members"/>
    <s v="In addition to a Diversity Liaison or Diversity Chair, the LSC should encourage the development of a Diversity Committee. _x000a_If your LSC has a Diversity Committee, in the textbox, list the names of the current committee members. After entering your information, click on the&quot; Save&quot; button below._x000a_"/>
    <m/>
    <n v="1"/>
    <n v="1"/>
    <x v="2"/>
    <s v="Textbox"/>
    <s v="No"/>
    <m/>
    <m/>
    <m/>
    <m/>
    <m/>
    <m/>
    <m/>
    <m/>
    <m/>
    <m/>
  </r>
  <r>
    <s v="B16"/>
    <x v="1"/>
    <x v="0"/>
    <s v="Registration"/>
    <s v="Deck Pass"/>
    <s v="Deck Pass is an application that connects the user to information in SWIMS.  Swimmers can track times; coaches and officials can see membership and certification expiration dates.  Award one point if your LSC communicates the benefits of the Deck Pass App either through newsletter/e-blast communication or via an HOD or club presentation.  Award an additional point if your LSC accepts Deck Pass as proof of membership for athletes or as proof of current membership/certification for coaches or officials. Click the &quot;Save&quot; button below if your LSC complies."/>
    <m/>
    <n v="1"/>
    <n v="2"/>
    <x v="2"/>
    <s v="Checkbox"/>
    <s v="Yes"/>
    <m/>
    <m/>
    <m/>
    <m/>
    <m/>
    <m/>
    <m/>
    <m/>
    <m/>
    <m/>
  </r>
  <r>
    <s v="Total"/>
    <x v="1"/>
    <x v="0"/>
    <s v="Sub Total"/>
    <s v="Total Additional"/>
    <s v="Business and Organizational Success Level 2 Total Additional"/>
    <m/>
    <n v="10"/>
    <n v="15"/>
    <x v="1"/>
    <s v="Sub Total"/>
    <s v="No"/>
    <n v="0"/>
    <n v="0"/>
    <n v="0"/>
    <n v="0"/>
    <n v="0"/>
    <m/>
    <m/>
    <m/>
    <m/>
    <m/>
  </r>
  <r>
    <s v="Total"/>
    <x v="1"/>
    <x v="0"/>
    <s v="Sub Total"/>
    <s v="Total Category"/>
    <s v="Business and Organizational Success Level 2 Total Category"/>
    <m/>
    <s v="Req'd"/>
    <n v="17"/>
    <x v="1"/>
    <s v="Sub Total"/>
    <s v="No"/>
    <n v="0"/>
    <n v="0"/>
    <n v="0"/>
    <n v="0"/>
    <n v="0"/>
    <m/>
    <m/>
    <m/>
    <m/>
    <m/>
  </r>
  <r>
    <s v="V1"/>
    <x v="1"/>
    <x v="1"/>
    <s v="Communication"/>
    <s v="Structure of the LSC Communicated"/>
    <s v="The LSC is the administrative arm of USA Swimming. Each LSC should provide basic general information such as boundaries, zone affiliation, membership information and governance structure. _x000a_In the textbox, explain how and where this information is communicated. If it is on the website, give the specific location. After entering your information, click on the&quot; Save&quot; button below."/>
    <m/>
    <n v="1"/>
    <n v="1"/>
    <x v="0"/>
    <s v="Textbox"/>
    <s v="No"/>
    <m/>
    <m/>
    <m/>
    <m/>
    <m/>
    <m/>
    <m/>
    <m/>
    <m/>
    <m/>
  </r>
  <r>
    <s v="V2"/>
    <x v="1"/>
    <x v="1"/>
    <s v="Communication"/>
    <s v="Importance of Volunteer Involvement Communicated"/>
    <s v="LSCs cannot operate without volunteers to act as officials, BOD members, HOD members and committee members. _x000a_In the textbox, explain how the importance of volunteerism is communicated in your LSC and how potential volunteers can seek out opportunities. After entering your information, click on the &quot;Save&quot; button below."/>
    <m/>
    <n v="1"/>
    <n v="1"/>
    <x v="0"/>
    <s v="Textbox"/>
    <s v="No"/>
    <m/>
    <m/>
    <m/>
    <m/>
    <m/>
    <m/>
    <m/>
    <m/>
    <m/>
    <m/>
  </r>
  <r>
    <s v="V3"/>
    <x v="1"/>
    <x v="1"/>
    <s v="Communication"/>
    <s v="Communication with Volunteer Membership"/>
    <s v="It is important that the LSC leadership have a means of communicating with the non-athlete membership. _x000a_In the textbox, explain how the LSC communicates with the non-athlete membership (i.e. website, blast emails, newsletter, handbook, etc.). After entering your information, click on the &quot;Save&quot;  button below."/>
    <m/>
    <n v="1"/>
    <n v="1"/>
    <x v="0"/>
    <s v="Textbox"/>
    <s v="No"/>
    <m/>
    <m/>
    <m/>
    <m/>
    <m/>
    <m/>
    <m/>
    <m/>
    <m/>
    <m/>
  </r>
  <r>
    <s v="V4"/>
    <x v="1"/>
    <x v="1"/>
    <s v="Education / Training"/>
    <s v="Board Orientation"/>
    <s v="Board orientation introduces new board members to BOD operations and function. New board members should receive a Board Orientation notebook containing items such as copies of budgets, minutes, committees, bylaws, job descriptions and LSC structure. This can be electronic or hard copy.  _x000a_Upload the table of contents or an outline of your board orientation material. After uploading your information, click on the&quot; Save&quot; button below."/>
    <s v="BOD  orientation strategies"/>
    <n v="1"/>
    <n v="1"/>
    <x v="0"/>
    <s v="Document "/>
    <s v="No"/>
    <m/>
    <m/>
    <m/>
    <m/>
    <m/>
    <m/>
    <m/>
    <m/>
    <m/>
    <m/>
  </r>
  <r>
    <s v="V13"/>
    <x v="1"/>
    <x v="1"/>
    <s v="Education / Training"/>
    <s v="Board Orientation Session"/>
    <s v="In addition to providing written orientation materials, it is essential to hold a planned orientation session for board members.  _x000a_Upload a document (invitation, meeting agenda) for the most recent (within one year of LEAP submission) board orientation session. After uploading your information, click on the &quot;Save&quot; button below._x000a_"/>
    <m/>
    <n v="1"/>
    <n v="1"/>
    <x v="0"/>
    <s v="Document"/>
    <s v="No"/>
    <m/>
    <m/>
    <m/>
    <m/>
    <m/>
    <m/>
    <m/>
    <m/>
    <m/>
    <m/>
  </r>
  <r>
    <s v="V5"/>
    <x v="1"/>
    <x v="1"/>
    <s v="Education / Training"/>
    <s v="Meet Operations and Meet Directors' Seminars"/>
    <s v="LSC provides meet operation and meet director training opportunities; including meet manager software and/or computer operation seminars. _x000a_In the textbox, explain the training procedure and give dates of training seminars within the past 12 months. Award 1 point for a meet operations seminar, award an additional 1 point for a Meet Directors’ seminar, for a maximum of 2 points. After entering your information, click on the &quot;Save&quot; button below."/>
    <s v="Sample Meet Director's Handbook"/>
    <n v="1"/>
    <n v="2"/>
    <x v="0"/>
    <s v="Textbox "/>
    <s v="No"/>
    <m/>
    <m/>
    <m/>
    <m/>
    <m/>
    <m/>
    <m/>
    <m/>
    <m/>
    <m/>
  </r>
  <r>
    <s v="V6"/>
    <x v="1"/>
    <x v="1"/>
    <s v="Officials"/>
    <s v="Officials' Training for National Certification"/>
    <s v="The LSC provides an opportunity for officials to obtain National Certification. This could be accomplished within the LSC or in partnership with a neighboring LSC.   _x000a_Click on the ‘Save” &quot;Save&quot; button below if the LSC provides the opportunity for National Certification."/>
    <s v="National Certification"/>
    <n v="1"/>
    <n v="1"/>
    <x v="0"/>
    <s v="Checkbox "/>
    <s v="No"/>
    <m/>
    <m/>
    <m/>
    <m/>
    <m/>
    <m/>
    <m/>
    <m/>
    <m/>
    <m/>
  </r>
  <r>
    <s v="V7"/>
    <x v="1"/>
    <x v="1"/>
    <s v="Education / Training"/>
    <s v="Advanced Volunteer Training"/>
    <s v="USA Swimming provides numerous opportunities for volunteers to participate in workshops such as General Chairs, Age Group Chairs, Registration, Senior Chairs, Safety and Board of Review. _x000a_In the textbox, list the workshops attended by LSC volunteers (including location and approximate date) in the last three years. Award 1 point for each workshop, up to a maximum of 3 points. After entering your information, click on the &quot;Save&quot; button below."/>
    <m/>
    <n v="1"/>
    <n v="3"/>
    <x v="0"/>
    <s v="Textbox"/>
    <s v="No"/>
    <m/>
    <m/>
    <m/>
    <m/>
    <m/>
    <m/>
    <m/>
    <m/>
    <m/>
    <m/>
  </r>
  <r>
    <s v="V15"/>
    <x v="1"/>
    <x v="1"/>
    <s v="Recognition"/>
    <s v="Service Award Recognition"/>
    <s v="LSC selects a Conoco Phillips Outstanding Service Award recipient annually. In the textbox,  list the latest recipient.  After entering your information, click on the &quot;Save&quot; button below."/>
    <m/>
    <n v="1"/>
    <n v="1"/>
    <x v="0"/>
    <s v="Textbox"/>
    <s v="No"/>
    <m/>
    <m/>
    <m/>
    <m/>
    <m/>
    <m/>
    <m/>
    <m/>
    <m/>
    <m/>
  </r>
  <r>
    <s v="V8"/>
    <x v="1"/>
    <x v="1"/>
    <s v="Education / Training"/>
    <s v="Club Leadership and Business Management School"/>
    <s v="CLBMS is oriented toward coaches and club volunteer leaders. _x000a_Upload a document that provides the date and location of a recent  LSC-sponsored CLBMS (within 1 year of LEAP submission). Award 1 point if at least 10 people attended the session. Award an additional point if at least 50% of the clubs in attendance had multiple attendees."/>
    <m/>
    <n v="1"/>
    <n v="2"/>
    <x v="0"/>
    <s v="Document"/>
    <s v="No"/>
    <m/>
    <m/>
    <m/>
    <m/>
    <m/>
    <m/>
    <m/>
    <m/>
    <m/>
    <m/>
  </r>
  <r>
    <s v="V9"/>
    <x v="1"/>
    <x v="1"/>
    <s v="Education / Training"/>
    <s v="Swimposium/LSC Workshop"/>
    <s v="LSC offers a Swimposium or LSC Workshop at least once every three years.This could be accomplished within the LSC or in partnership with a neighboring LSC.  _x000a_In the textbox, give the date(s) and location(s) of each Swimposium or LSC Workshops.  Award 1 point for one Swimposium/Workshop, 2 points for two Swimposium/Workshops or 3 points for three Swimposium/Workshops. After entering your information, click on the &quot;Save&quot; button below."/>
    <s v="Swimposium"/>
    <n v="1"/>
    <n v="3"/>
    <x v="0"/>
    <s v="Textbox"/>
    <s v="No"/>
    <m/>
    <m/>
    <m/>
    <m/>
    <m/>
    <m/>
    <m/>
    <m/>
    <m/>
    <m/>
  </r>
  <r>
    <s v="V10"/>
    <x v="1"/>
    <x v="1"/>
    <s v="Participation in National Events"/>
    <s v="Education and Representation at USAS Convention"/>
    <s v="Each LSC has six votes at the annual USAS House of Delegates meeting. _x000a_In the textbox, list the names and positions of the LSC members in attendance at the most recent USAS convention. Award 1 point for every two voting delegates in attendance, to a maximum of 3 points.  After entering your information, click on the &quot;Save&quot; button below. _x000a_ "/>
    <s v="USAS Convention"/>
    <n v="1"/>
    <n v="3"/>
    <x v="0"/>
    <s v="Textbox"/>
    <s v="No"/>
    <m/>
    <m/>
    <m/>
    <m/>
    <m/>
    <m/>
    <m/>
    <m/>
    <m/>
    <m/>
  </r>
  <r>
    <s v="V11"/>
    <x v="1"/>
    <x v="1"/>
    <s v="Officials"/>
    <s v="Number of Officials"/>
    <s v="Having a cadre of trained officials beyond the bare minimum to run meets helps to ensure quality swim meets without repeatedly calling on the same volunteer corps. The number of officials is expressed as a % of registered athlete membership. LSC will receive 1 point for 2% and an additional point for each additional 2 percent, up to a maximum of 3 points."/>
    <m/>
    <n v="1"/>
    <n v="3"/>
    <x v="0"/>
    <s v="Query"/>
    <s v="No"/>
    <m/>
    <m/>
    <m/>
    <m/>
    <m/>
    <m/>
    <m/>
    <m/>
    <m/>
    <m/>
  </r>
  <r>
    <s v="Total"/>
    <x v="1"/>
    <x v="1"/>
    <s v="Sub Total"/>
    <s v="Total Required"/>
    <s v="Volunteer Development Level 2 Total Required"/>
    <m/>
    <n v="13"/>
    <n v="23"/>
    <x v="1"/>
    <s v="Sub Total"/>
    <s v="No"/>
    <n v="0"/>
    <n v="0"/>
    <n v="0"/>
    <n v="0"/>
    <n v="0"/>
    <m/>
    <m/>
    <m/>
    <m/>
    <m/>
  </r>
  <r>
    <s v="V12"/>
    <x v="1"/>
    <x v="1"/>
    <s v="Communication"/>
    <s v="Volunteer Recruitment"/>
    <s v="Recruitment of volunteers to fill the many positions in the LSC is important to growth and continuity. In the textbox, explain your LSC volunteer recruitment plan. After entering your information, click on the &quot;Save&quot; button below. "/>
    <m/>
    <n v="1"/>
    <n v="1"/>
    <x v="2"/>
    <s v="Textbox"/>
    <s v="No"/>
    <m/>
    <m/>
    <m/>
    <m/>
    <m/>
    <m/>
    <m/>
    <m/>
    <m/>
    <m/>
  </r>
  <r>
    <s v="V14"/>
    <x v="1"/>
    <x v="1"/>
    <s v="Participation in National Events"/>
    <s v="Representative to Diversity Summit "/>
    <s v="USA Swimming Zone Diversity Summits are held every two years. _x000a_In the textbox, list the name or names of the delegates who represented your LSC at the most recent Zone Diversity Summit (within two years of LEAP submission). After entering your information, click on the &quot;Save&quot; button below._x000a_"/>
    <m/>
    <n v="1"/>
    <n v="1"/>
    <x v="2"/>
    <s v="Textbox"/>
    <s v="No"/>
    <m/>
    <m/>
    <m/>
    <m/>
    <m/>
    <m/>
    <m/>
    <m/>
    <m/>
    <m/>
  </r>
  <r>
    <s v="V16"/>
    <x v="1"/>
    <x v="1"/>
    <s v="Officials"/>
    <s v="Officials at Zone or Sectional Level Meets"/>
    <s v="Officials from the LSC have served on deck at zone or sectional level meets in the last three years. _x000a_Award 1 point if three or fewer distinct officials have participated; award 2 points if more than three distinct officials have participated. After awarding points, click on the &quot;save&quot; button below."/>
    <m/>
    <n v="1"/>
    <n v="2"/>
    <x v="2"/>
    <s v="Textbox "/>
    <s v="No"/>
    <m/>
    <m/>
    <m/>
    <m/>
    <m/>
    <m/>
    <m/>
    <m/>
    <m/>
    <m/>
  </r>
  <r>
    <s v="Total"/>
    <x v="1"/>
    <x v="1"/>
    <s v="Sub Total"/>
    <s v="Total Additional"/>
    <s v="Volunteer Development Level 2 Total Additional"/>
    <m/>
    <n v="3"/>
    <n v="4"/>
    <x v="1"/>
    <s v="Sub Total"/>
    <s v="No"/>
    <n v="0"/>
    <n v="0"/>
    <n v="0"/>
    <n v="0"/>
    <n v="0"/>
    <m/>
    <m/>
    <m/>
    <m/>
    <m/>
  </r>
  <r>
    <s v="Total"/>
    <x v="1"/>
    <x v="1"/>
    <s v="Sub Total"/>
    <s v="Total Category"/>
    <s v="Volunteer Development Level 2 Total Category"/>
    <m/>
    <s v="Req'd"/>
    <n v="18"/>
    <x v="1"/>
    <s v="Sub Total"/>
    <s v="No"/>
    <n v="0"/>
    <n v="0"/>
    <n v="0"/>
    <n v="0"/>
    <n v="0"/>
    <m/>
    <m/>
    <m/>
    <m/>
    <m/>
  </r>
  <r>
    <s v="C14"/>
    <x v="1"/>
    <x v="2"/>
    <s v="Registration"/>
    <s v="Club Protal"/>
    <s v="Each member Club has a Club Portal which allows coaches/administrators to access informative reports, such as athlete rosters, coach credentials status, membership trends, IMX and Virtual Club scores, etc. _x000a_Upload a document showing the information on accessing the portal that the Registration/Membership Chair provides to member clubs and give one point. After uploading your information, click on the &quot;Save&quot; button below. "/>
    <m/>
    <n v="1"/>
    <n v="1"/>
    <x v="0"/>
    <s v="Document"/>
    <s v="No"/>
    <m/>
    <m/>
    <m/>
    <m/>
    <m/>
    <m/>
    <m/>
    <m/>
    <m/>
    <m/>
  </r>
  <r>
    <s v="C1"/>
    <x v="1"/>
    <x v="2"/>
    <s v="Education / Training"/>
    <s v="Safety Certification for Coaches"/>
    <s v="It is important that coaches have adequate opportunity to gain or renew their safety certifications. LSCs should ensure that Safety Certification training opportunities are available two or more times per year. _x000a_Upload a document that shows local providers or LSC sponsored opportunities. Award 1 point if the LSC provides a listing of local providers. Award 2 points if the LSC sponsors at least one training opportunity per calendar year. After uploading your information, click on the &quot;Save&quot; button below._x000a_"/>
    <m/>
    <n v="1"/>
    <n v="2"/>
    <x v="0"/>
    <s v="Document"/>
    <s v="No"/>
    <m/>
    <m/>
    <m/>
    <m/>
    <m/>
    <m/>
    <m/>
    <m/>
    <m/>
    <m/>
  </r>
  <r>
    <s v="C2"/>
    <x v="1"/>
    <x v="2"/>
    <s v="Governance"/>
    <s v="Committee Participation: Coaches"/>
    <s v="Coaches are important members of LSC Committees. _x000a_In the textbox, list the names of the active coaches and list the committees on which each coach member actively serves.  Award 1 point if one, two, or three committees have active coach members. Award 2 points if four or more committees have active coach members. After entering your information, click on the &quot;Save&quot; button below._x000a_"/>
    <m/>
    <n v="1"/>
    <n v="2"/>
    <x v="0"/>
    <s v="Textbox"/>
    <s v="No"/>
    <m/>
    <m/>
    <m/>
    <m/>
    <m/>
    <m/>
    <m/>
    <m/>
    <m/>
    <m/>
  </r>
  <r>
    <s v="C5"/>
    <x v="1"/>
    <x v="2"/>
    <s v="Recognition"/>
    <s v="Coach of the Year Awards"/>
    <s v="Appreciation and recognition of coaching success within the LSC is important. One area that is sometimes overlooked is yearly success on the part of a coach. _x000a_In the textbox, list the names of the most recent season’s award winners. Award 1 point for each Coach of the Year award given (such as Age Group Coach of the Year, Senior Coach of the Year, Developmental Coach of the Year.) to a maximum of 2 points. After entering your information, click on the &quot;Save&quot; button below._x000a_"/>
    <m/>
    <n v="1"/>
    <n v="2"/>
    <x v="0"/>
    <s v="Textbox "/>
    <s v="No"/>
    <m/>
    <m/>
    <m/>
    <m/>
    <m/>
    <m/>
    <m/>
    <m/>
    <m/>
    <m/>
  </r>
  <r>
    <s v="C6"/>
    <x v="1"/>
    <x v="2"/>
    <s v="Recognition"/>
    <s v="Coach Recognition"/>
    <s v="Appreciation of success can take many forms. Click the &quot;Save&quot; button below if Coach of the Year Awards are presented at an awards banquet or similar occasion."/>
    <m/>
    <n v="1"/>
    <n v="1"/>
    <x v="0"/>
    <s v="Checkbox  "/>
    <s v="No"/>
    <m/>
    <m/>
    <m/>
    <m/>
    <m/>
    <m/>
    <m/>
    <m/>
    <m/>
    <m/>
  </r>
  <r>
    <s v="C3"/>
    <x v="1"/>
    <x v="2"/>
    <s v="Education / Training"/>
    <s v="Registration Seminars / Workshops for Clubs"/>
    <s v="Club registrars must be familiar with LSC registration policies and procedures. _x000a_Upload a document that describes the registration seminars or workshops that are offered to clubs. Award 1 point for each offering within one year of LEAP submission up to a maximum of 3 points. After uploading your information, click on the &quot;Save&quot; button below._x000a_"/>
    <m/>
    <n v="1"/>
    <n v="3"/>
    <x v="0"/>
    <s v="Document"/>
    <s v="No"/>
    <m/>
    <m/>
    <m/>
    <m/>
    <m/>
    <m/>
    <m/>
    <m/>
    <m/>
    <m/>
  </r>
  <r>
    <s v="C4"/>
    <x v="1"/>
    <x v="2"/>
    <s v="Recognition"/>
    <s v="Team Scores"/>
    <s v="It is important to recognize excellence by keeping team scores at championship meets and acknowledging the top teams. _x000a_In the textbox, describe the award and list the winners in the previous season championships. Award 1 point if team scores are kept and awarded at your Senior Championship meet (or if your LSC only has one Championship meet for all age groups).  Award an additional 1 point if team scores are kept and awarded at an Age Group Championship meet. After entering your information, click on the &quot;Save&quot; button below."/>
    <m/>
    <n v="1"/>
    <n v="2"/>
    <x v="0"/>
    <s v="Textbox"/>
    <s v="No"/>
    <m/>
    <m/>
    <m/>
    <m/>
    <m/>
    <m/>
    <m/>
    <m/>
    <m/>
    <m/>
  </r>
  <r>
    <s v="Total"/>
    <x v="1"/>
    <x v="2"/>
    <s v="Sub Total"/>
    <s v="Total Required"/>
    <s v="Club and Coach Development Level 2 Total Required"/>
    <m/>
    <n v="7"/>
    <n v="13"/>
    <x v="1"/>
    <s v="Sub Total"/>
    <s v="No"/>
    <n v="0"/>
    <n v="0"/>
    <n v="0"/>
    <n v="0"/>
    <n v="0"/>
    <m/>
    <m/>
    <m/>
    <m/>
    <m/>
  </r>
  <r>
    <s v="C7"/>
    <x v="1"/>
    <x v="2"/>
    <s v="Recognition"/>
    <s v="LSC Zone/All Star Team Staff Coaches"/>
    <s v="It is important to bring new coaches into the LSC Zone Team or All-Star team experience. _x000a_In the textbox, list the staff coach(es) serving for the first time in last season’s  Zone or All-Star competition. After entering your information, click on the &quot;Save&quot; button below._x000a_"/>
    <m/>
    <n v="1"/>
    <n v="1"/>
    <x v="2"/>
    <s v="Textbox"/>
    <s v="No"/>
    <m/>
    <m/>
    <m/>
    <m/>
    <m/>
    <m/>
    <m/>
    <m/>
    <m/>
    <m/>
  </r>
  <r>
    <s v="C8"/>
    <x v="1"/>
    <x v="2"/>
    <s v="Education / Training"/>
    <s v="Certification Training: CPR"/>
    <s v="In the textbox, list the date and location of the latest CPR Training course offered to coaches. Award 1 point if the LSC offers a CPR certification training opportunity for coaches at least one time per year.  After entering your information, click on the &quot;Save&quot; button below._x000a_"/>
    <m/>
    <n v="1"/>
    <n v="1"/>
    <x v="2"/>
    <s v="Textbox"/>
    <s v="No"/>
    <m/>
    <m/>
    <m/>
    <m/>
    <m/>
    <m/>
    <m/>
    <m/>
    <m/>
    <m/>
  </r>
  <r>
    <s v="C9"/>
    <x v="1"/>
    <x v="2"/>
    <s v="Education / Training"/>
    <s v="Certification Training: Safety Training for Swim Coaches"/>
    <s v="In the textbox, list the date and location of the latest Safety Training for Swim Coaches course. Award 1 point if the LSC offers a Safety Training for Swim Coaches certification training opportunity for coaches at least one time per year. After entering your information, click on the &quot;Save&quot; button below._x000a_"/>
    <m/>
    <n v="1"/>
    <n v="1"/>
    <x v="2"/>
    <s v="Textbox"/>
    <s v="No"/>
    <m/>
    <m/>
    <m/>
    <m/>
    <m/>
    <m/>
    <m/>
    <m/>
    <m/>
    <m/>
  </r>
  <r>
    <s v="C10"/>
    <x v="1"/>
    <x v="2"/>
    <s v="Financial"/>
    <s v="Financial Assistance to Clinics"/>
    <s v="Excellent coach education opportunities can take place at the local or regional level. For example, USA Swimming hosts multiple regional coaches clinics and there are various other local opportunities. _x000a_Upload a document that describes the LSC policy or criteria for financial assistance to coaches who attend a local or regional clinic. After uploading your information, click on the &quot;Save&quot; button below. "/>
    <m/>
    <n v="1"/>
    <n v="1"/>
    <x v="2"/>
    <s v="Document"/>
    <s v="No"/>
    <m/>
    <m/>
    <m/>
    <m/>
    <m/>
    <m/>
    <m/>
    <m/>
    <m/>
    <m/>
  </r>
  <r>
    <s v="C11"/>
    <x v="1"/>
    <x v="2"/>
    <s v="Financial"/>
    <s v="Financial Assistance to USAS Convention"/>
    <s v="The LSC Coach Representative should attend the USAS Convention. Upload a document that describes the LSC policy or criteria for financial assistance for the Coach Representative to attend the USAS Convention. After uploading your information, click on the &quot;Save&quot; button below. "/>
    <m/>
    <n v="1"/>
    <n v="1"/>
    <x v="2"/>
    <s v="Document"/>
    <s v="No"/>
    <m/>
    <m/>
    <m/>
    <m/>
    <m/>
    <m/>
    <m/>
    <m/>
    <m/>
    <m/>
  </r>
  <r>
    <s v="C12"/>
    <x v="1"/>
    <x v="2"/>
    <s v="Recognition"/>
    <s v="Club Recognition Program"/>
    <s v="USA Swimming encourages all clubs to participate in the Club Recognition program. Similar to LEAP, CRP is geared toward club self-evaluation and assessment. The LSC can encourage all registered clubs to participate. The LSC will receive 1 point if 15% of clubs have completed at least Level 1 of CRP and an additional point for each additional 6% up to a maximum of 3 points. "/>
    <s v="CRP (Club Recognition Program)"/>
    <n v="1"/>
    <n v="3"/>
    <x v="2"/>
    <s v="Query"/>
    <s v="No"/>
    <m/>
    <m/>
    <m/>
    <m/>
    <m/>
    <m/>
    <m/>
    <m/>
    <m/>
    <m/>
  </r>
  <r>
    <s v="C13"/>
    <x v="1"/>
    <x v="2"/>
    <s v="Other"/>
    <s v="Coach and Club Support of LSC Competitions"/>
    <s v="LSC programs need the support of LSC clubs and coaches. _x000a_Award 1 point if at least 80% of eligible clubs participate in LSC Championship events such as Age Group Championship meets or Senior Championship meets. After awarding points, click on the &quot;Save&quot; button below._x000a_"/>
    <m/>
    <n v="1"/>
    <n v="1"/>
    <x v="2"/>
    <s v="Checkbox  "/>
    <s v="No"/>
    <m/>
    <m/>
    <m/>
    <m/>
    <m/>
    <m/>
    <m/>
    <m/>
    <m/>
    <m/>
  </r>
  <r>
    <s v="Total"/>
    <x v="1"/>
    <x v="2"/>
    <s v="Sub Total"/>
    <s v="Total Additional"/>
    <s v="Club and Coach Development Level 2 Total Additional"/>
    <m/>
    <n v="7"/>
    <n v="9"/>
    <x v="1"/>
    <s v="Sub Total"/>
    <s v="No"/>
    <n v="0"/>
    <n v="0"/>
    <n v="0"/>
    <n v="0"/>
    <n v="0"/>
    <m/>
    <m/>
    <m/>
    <m/>
    <m/>
  </r>
  <r>
    <s v="Total"/>
    <x v="1"/>
    <x v="2"/>
    <s v="Sub Total"/>
    <s v="Total Category"/>
    <s v="Club and Coach Development Level 2 Total Category"/>
    <m/>
    <s v="Req'd"/>
    <n v="15"/>
    <x v="1"/>
    <s v="Sub Total"/>
    <s v="No"/>
    <n v="0"/>
    <n v="0"/>
    <n v="0"/>
    <n v="0"/>
    <n v="0"/>
    <m/>
    <m/>
    <m/>
    <m/>
    <m/>
  </r>
  <r>
    <s v="A2"/>
    <x v="1"/>
    <x v="3"/>
    <s v="Registration"/>
    <s v="Outreach Memberships"/>
    <s v="Outreach athlete membership information must be available to athletes, clubs and coaches and reduced price Outreach memberships must be offered. _x000a_Upload your written Outreach Policy and award 1 point. Award an additional point if the LSC has registered outreach athletes from more than one team. After uploading your information, click the &quot;Save&quot; button below. "/>
    <m/>
    <n v="1"/>
    <n v="2"/>
    <x v="0"/>
    <s v="Document"/>
    <s v="No"/>
    <m/>
    <m/>
    <m/>
    <m/>
    <m/>
    <m/>
    <m/>
    <m/>
    <m/>
    <m/>
  </r>
  <r>
    <s v="A1"/>
    <x v="1"/>
    <x v="3"/>
    <s v="Swim Meets/Events"/>
    <s v="Athletes with Disabilities"/>
    <s v="LSCs are encouraged to provide opportunities for athletes with disabilities. _x000a_Upload a document that shows your LSC policy of inclusion or upload meet information which explains the inclusion plan and award 1 point. Award an additional 1 point if athletes with disabilities competed in at least one LSC meet. After uploading your information, clock on the &quot;Save&quot; button below.  "/>
    <m/>
    <n v="1"/>
    <n v="2"/>
    <x v="0"/>
    <s v="Document"/>
    <s v="No"/>
    <m/>
    <m/>
    <m/>
    <m/>
    <m/>
    <m/>
    <m/>
    <m/>
    <m/>
    <m/>
  </r>
  <r>
    <s v="A9"/>
    <x v="1"/>
    <x v="3"/>
    <s v="Recognition"/>
    <s v="Top Times Recognition"/>
    <s v="Recognition of achievement is a valuable tool for athlete retention; publicizing those achievements on a regular basis can encourage visits to the LSC website. Each LSC has the ability to generate a Top Times list from SWIMS at any time. Award 1 point if an LSC Top Times list for each season (Long and Short Course) can be found on the LSC website. Award an additional 1 point if these lists are updated more than once during a season. After entering your information, click on the &quot;Save&quot; button below. "/>
    <m/>
    <n v="1"/>
    <n v="2"/>
    <x v="0"/>
    <s v="Document"/>
    <s v="No"/>
    <m/>
    <m/>
    <m/>
    <m/>
    <m/>
    <m/>
    <m/>
    <m/>
    <m/>
    <m/>
  </r>
  <r>
    <s v="A10"/>
    <x v="1"/>
    <x v="3"/>
    <s v="Recognition"/>
    <s v="Athlete Recognition Awards"/>
    <s v="Athlete recognition is an important way of keeping athletes in the sport and encouraging competition and improvement. _x000a_Upload a document showing a list of athlete awards given by the LSC, along with the names of the recipients from the previous season (within one year of LEAP submission). Award 1 point for one or two awards. Award an additional  1 point for three or more awards given each season. After uploading your information, click on the &quot;Save&quot; button below. "/>
    <m/>
    <n v="1"/>
    <n v="2"/>
    <x v="0"/>
    <s v="Document"/>
    <s v="No"/>
    <m/>
    <m/>
    <m/>
    <m/>
    <m/>
    <m/>
    <m/>
    <m/>
    <m/>
    <m/>
  </r>
  <r>
    <s v="Total"/>
    <x v="1"/>
    <x v="3"/>
    <s v="Sub Total"/>
    <s v="Total Required"/>
    <s v="Athlete Development Level 2 Total Required"/>
    <m/>
    <n v="4"/>
    <n v="8"/>
    <x v="1"/>
    <s v="Sub Total"/>
    <s v="No"/>
    <n v="0"/>
    <n v="0"/>
    <n v="0"/>
    <n v="0"/>
    <n v="0"/>
    <m/>
    <m/>
    <m/>
    <m/>
    <m/>
  </r>
  <r>
    <s v="A3"/>
    <x v="1"/>
    <x v="3"/>
    <s v="Registration"/>
    <s v="Outreach membership in Multiple Clubs"/>
    <s v="Outreach memberships must be provided to needy athletes throughout the LSC. In the textbox, list the names of at least two clubs with Outreach members. After entering your information, click on the &quot;Save&quot; button below. "/>
    <m/>
    <n v="1"/>
    <n v="1"/>
    <x v="2"/>
    <s v="Textbox"/>
    <s v="No"/>
    <m/>
    <m/>
    <m/>
    <m/>
    <m/>
    <m/>
    <m/>
    <m/>
    <m/>
    <m/>
  </r>
  <r>
    <s v="A4"/>
    <x v="1"/>
    <x v="3"/>
    <s v="Swim Meets/Events"/>
    <s v="Open Water Swimming"/>
    <s v="LSCs are encouraged to provide opportunities for Open Water Swimming. _x000a_Upload a document which lists open water opportunities (date and location) for athletes in your LSC. These opportunities may be offered by your LSC or combined with another LSC. Award 1 point if you offer Open Water competition in your LSC (or with a neighboring LSC). Award an additional 1 point if athletes from your LSC participated the most recent Zone Open Water events.  After uploading your information, click on the &quot;Save&quot; button below."/>
    <m/>
    <n v="1"/>
    <n v="2"/>
    <x v="2"/>
    <s v="Document"/>
    <s v="No"/>
    <m/>
    <m/>
    <m/>
    <m/>
    <m/>
    <m/>
    <m/>
    <m/>
    <m/>
    <m/>
  </r>
  <r>
    <s v="A5"/>
    <x v="1"/>
    <x v="3"/>
    <s v="Financial"/>
    <s v="Financial Assistance for Travel"/>
    <s v="Many LSCs provide financial assistance for travel to All-Star, Zone, Sectional or National level meets. _x000a_Upload a document that describes the LSC policy or criteria for financial assistance for attending All-Star, Zone, Sectional or National level meets.  Award 1 point for financial assistance for travel to National level meets.  Award an additional 1 point if the LSC supports travel to both National and Sectional/Zone/All-Star level meets. After uploading your information, click on the &quot;Save&quot; button below. _x000a_"/>
    <m/>
    <n v="1"/>
    <n v="2"/>
    <x v="2"/>
    <s v="Document"/>
    <s v="No"/>
    <m/>
    <m/>
    <m/>
    <m/>
    <m/>
    <m/>
    <m/>
    <m/>
    <m/>
    <m/>
  </r>
  <r>
    <s v="A6"/>
    <x v="1"/>
    <x v="3"/>
    <s v="Recognition"/>
    <s v="All-Star Team"/>
    <s v="Does your LSC select an All-Star Team? The All-Star Team may be an actual competitive team or an honorary team that does not actually attend a competition. Upload a document that explains the selection procedure. Give one point for 1 All-Star Team selected and 2 points for two or more All-Star Teams selected. (For example, an age group All-Star Team and a Senior All-Star Team.) After uploading your information, click on the &quot;Save&quot; button below. "/>
    <m/>
    <n v="1"/>
    <n v="2"/>
    <x v="2"/>
    <s v="Document"/>
    <s v="No"/>
    <m/>
    <m/>
    <m/>
    <m/>
    <m/>
    <m/>
    <m/>
    <m/>
    <m/>
    <m/>
  </r>
  <r>
    <s v="A13"/>
    <x v="1"/>
    <x v="3"/>
    <s v="Recognition"/>
    <s v=" Scholastic All America"/>
    <s v="The Scholastic All America (SAA) program recognizes swimmers who excel both athletically and academically.  In the textbox, indicate where on your LSC website the link to the SAA application can be found and award 1 point.  Award an additional 1 point if the LSC recognizes the SAA Team members in September via the website, social media, etc.  After entering your information, click on the “Save” button below. "/>
    <m/>
    <n v="1"/>
    <n v="2"/>
    <x v="2"/>
    <s v="Textbox"/>
    <s v="Yes"/>
    <m/>
    <m/>
    <m/>
    <m/>
    <m/>
    <m/>
    <m/>
    <m/>
    <m/>
    <m/>
  </r>
  <r>
    <s v="A7"/>
    <x v="1"/>
    <x v="3"/>
    <s v="Participation in National Events"/>
    <s v="Athlete Representation at the USAS Convention"/>
    <s v="Exposure to USA Swimming governance is a great opportunity for athletes. _x000a_In the textbox, provide the name(s) of your current LSC athlete representatives and the name(s) of your athletes in attendance at the most recent USAS convention. Award 1 point for having 1 athlete at convention. Award an additional 1 point if two or more athletes attended the most recent USAS Convention. After entering your information, click on the &quot;Save&quot; button below._x000a_"/>
    <m/>
    <n v="1"/>
    <n v="2"/>
    <x v="2"/>
    <s v="Textbox"/>
    <s v="No"/>
    <m/>
    <m/>
    <m/>
    <m/>
    <m/>
    <m/>
    <m/>
    <m/>
    <m/>
    <m/>
  </r>
  <r>
    <s v="A8"/>
    <x v="1"/>
    <x v="3"/>
    <s v="Swim Meets/Events"/>
    <s v="Camps and Clinics"/>
    <s v="Camps provide educational, motivational, and social opportunities for athletes. This camp could be sponsored by your LSC or in conjunction with another LSC. _x000a_In the textbox, describe the most recent LSC sponsored camp. Give the date and location, along with the level of the athletes who attended and the number of athletes and coaches who participated. Award 1 point for a camp held in the last season (within one year of LEAP submission). Award an additional 1 point if the LSC co-sponsored two or more camps in the last season. After entering your information, click on the &quot;Save&quot; button below. "/>
    <s v="Camps and Clinics"/>
    <n v="1"/>
    <n v="2"/>
    <x v="2"/>
    <s v="Textbox"/>
    <s v="No"/>
    <m/>
    <m/>
    <m/>
    <m/>
    <m/>
    <m/>
    <m/>
    <m/>
    <m/>
    <m/>
  </r>
  <r>
    <s v="A11"/>
    <x v="1"/>
    <x v="3"/>
    <s v="Swim Meets/Events"/>
    <s v="IMX Participation"/>
    <s v="The USA Swimming IMX program encourages overall development of the individual swimmer. The LSC will receive 1 point of at least 7% of the swimmers in the LSC have an IMX score. The LSC will receive an additional 1 point for each additional 2% who have an IMX score up to a maximum of 3 points. "/>
    <s v="IMX Xtreme Challenge"/>
    <n v="1"/>
    <n v="3"/>
    <x v="2"/>
    <s v="Query"/>
    <s v="Yes"/>
    <m/>
    <m/>
    <m/>
    <m/>
    <m/>
    <m/>
    <m/>
    <m/>
    <m/>
    <m/>
  </r>
  <r>
    <s v="A12"/>
    <x v="1"/>
    <x v="3"/>
    <s v="Swim Meets/Events"/>
    <s v="Meet Participation"/>
    <s v="LSC's provide meets in order for swimmers to experience competition. Outstanding LSC's have high levels of participation. The LSC will be awarded 1 point if 43% of the registered athletes participate in at least four meets. An additional 1 point will be awarded for each additional 5% up to a maximum of 3 points."/>
    <m/>
    <n v="1"/>
    <n v="3"/>
    <x v="2"/>
    <s v="Query"/>
    <s v="Yes"/>
    <m/>
    <m/>
    <m/>
    <m/>
    <m/>
    <m/>
    <m/>
    <m/>
    <m/>
    <m/>
  </r>
  <r>
    <s v="Total"/>
    <x v="1"/>
    <x v="3"/>
    <s v="Sub Total"/>
    <s v="Total Additional"/>
    <s v="Athlete Development Level 2 Total Additional"/>
    <m/>
    <n v="9"/>
    <n v="19"/>
    <x v="1"/>
    <s v="Sub Total"/>
    <s v="No"/>
    <n v="0"/>
    <n v="0"/>
    <n v="0"/>
    <n v="0"/>
    <n v="0"/>
    <m/>
    <m/>
    <m/>
    <m/>
    <m/>
  </r>
  <r>
    <s v="Total"/>
    <x v="1"/>
    <x v="3"/>
    <s v="Sub Total"/>
    <s v="Total Category"/>
    <s v="Athlete Development Level 2 Total Category"/>
    <m/>
    <s v="Req'd"/>
    <n v="18"/>
    <x v="1"/>
    <s v="Sub Total"/>
    <s v="No"/>
    <n v="0"/>
    <n v="0"/>
    <n v="0"/>
    <n v="0"/>
    <n v="0"/>
    <m/>
    <m/>
    <m/>
    <m/>
    <m/>
  </r>
  <r>
    <s v="Total"/>
    <x v="1"/>
    <x v="4"/>
    <s v="Level Total"/>
    <s v="Total"/>
    <s v="Level Level 2 Total"/>
    <m/>
    <s v="Req'd"/>
    <n v="80.800000000000011"/>
    <x v="1"/>
    <s v="Level Total"/>
    <s v="No"/>
    <n v="0"/>
    <n v="0"/>
    <n v="0"/>
    <n v="0"/>
    <n v="0"/>
    <m/>
    <m/>
    <m/>
    <m/>
    <m/>
  </r>
  <r>
    <s v="B1"/>
    <x v="2"/>
    <x v="0"/>
    <s v="Staff"/>
    <s v="Permanent Office"/>
    <s v="Successful organizations have a consistent, professional and permanent point of contact. Many LSCs have created permanent offices to serve their constituents. In the textbox describe your permanent office and its operation. Award one point if the LSC has a permanent office. Award an additional point if the permanent office is in a commercial (rather than residential) setting. After entering your information, click on the &quot;Save&quot; button below.  "/>
    <m/>
    <n v="1"/>
    <n v="2"/>
    <x v="0"/>
    <s v="Textbox"/>
    <s v="No"/>
    <m/>
    <m/>
    <m/>
    <m/>
    <m/>
    <m/>
    <m/>
    <m/>
    <m/>
    <m/>
  </r>
  <r>
    <s v="B2"/>
    <x v="2"/>
    <x v="0"/>
    <s v="Staff"/>
    <s v="Support Staff Job Descriptions"/>
    <s v="Support staff (whether volunteer or paid) will have a greater probability of meeting the organization’s expectations if they are given written job descriptions. Upload the written job descriptions for staff positions. After uploading your information, click on the &quot;Save&quot; button below.  "/>
    <m/>
    <n v="1"/>
    <n v="1"/>
    <x v="0"/>
    <s v="Document "/>
    <s v="No"/>
    <m/>
    <m/>
    <m/>
    <m/>
    <m/>
    <m/>
    <m/>
    <m/>
    <m/>
    <m/>
  </r>
  <r>
    <s v="B18"/>
    <x v="2"/>
    <x v="0"/>
    <s v="Communication"/>
    <s v="Handbook"/>
    <s v="A position-specific handbook with job descriptions and written expectations is an important training tool for volunteers/committee members (non board position). Upload a copy of your handbook. After uploading your information, click on the &quot;Save&quot; button below.  "/>
    <m/>
    <n v="1"/>
    <n v="1"/>
    <x v="0"/>
    <s v="Document"/>
    <s v="No"/>
    <m/>
    <m/>
    <m/>
    <m/>
    <m/>
    <m/>
    <m/>
    <m/>
    <m/>
    <m/>
  </r>
  <r>
    <s v="B3"/>
    <x v="2"/>
    <x v="0"/>
    <s v="Education / Training"/>
    <s v="LSC Governance/ Strategic Planning"/>
    <s v="USA Swimming offers Governance/Strategic Planning seminars to LSCs. These seminars are facilitated workshops that focus on LSC mission, goals and objectives. Outside facilitators are also available from other sources. _x000a_Award 2 points if your LSC has held a facilitated Governance/Strategic Planning seminar within four years of LEAP submission, list the date and location of your session. After entering your information, click the &quot;Save&quot; button below."/>
    <m/>
    <n v="1"/>
    <n v="2"/>
    <x v="0"/>
    <s v="Textbox"/>
    <s v="No"/>
    <m/>
    <m/>
    <m/>
    <m/>
    <m/>
    <m/>
    <m/>
    <m/>
    <m/>
    <m/>
  </r>
  <r>
    <s v="B4"/>
    <x v="2"/>
    <x v="0"/>
    <s v="Governance"/>
    <s v="Strategic Objectives"/>
    <s v="Successful organizations are able to achieve their goals by making strategic decisions based on a shared vision of the future. Upload the document describing your LSC's strategic objectives for the current quadrennium. After uploading your information, click on the &quot;Save&quot; button below.  "/>
    <m/>
    <n v="1"/>
    <n v="1"/>
    <x v="0"/>
    <s v="Checkbox"/>
    <s v="Yes"/>
    <m/>
    <m/>
    <m/>
    <m/>
    <m/>
    <m/>
    <m/>
    <m/>
    <m/>
    <m/>
  </r>
  <r>
    <s v="B5"/>
    <x v="2"/>
    <x v="0"/>
    <s v="Governance"/>
    <s v="Quadrennial Review"/>
    <s v="Successful organizations periodically review their strategic plans. Some LSCs review these plans on a quadrennial basis. In the textbox, provide the date, number of attendees and number of clubs at your LSC's last strategic planning review and award 1 point. Award an additional 1 point if more than ten individuals participated in the review. Award an additional 1 point if more than five clubs were represented. Award an additional 1 point if more than 5 coach members participated for a total of 4 possible points. After entering your information, click on the &quot;Save&quot; button below."/>
    <m/>
    <n v="1"/>
    <n v="4"/>
    <x v="0"/>
    <s v="Textbox"/>
    <s v="No"/>
    <m/>
    <m/>
    <m/>
    <m/>
    <m/>
    <m/>
    <m/>
    <m/>
    <m/>
    <m/>
  </r>
  <r>
    <s v="B22"/>
    <x v="2"/>
    <x v="0"/>
    <s v="Financial"/>
    <s v="External Agreed Upon Procedure Engagement"/>
    <s v="USA Swimming has arranged for an independent CPA to conduct an LSC Agreed Upon Procedures Audit which utilizes many of the LSC Internal Control assessment items performed by an external, independent CPA.  At the completion of the Agreed Upon Procedures Audit, the auditor will issue an opinion on whether the LSC is maintaining the internal control assessment verified by the LSC internal personnel in LEAP 2. If you have an independent CPA doing a full external audit of the LSC Financials (as required by some states), then the Agreed Upon Procedures Audit is not necessary._x000a_In the textbox, provide the date of the External Agreed Upon Procedures Audit and a summary of the findings (within 1 year of LEAP submission), and award 1 point.  Or enter the name of the CPA and date of the external audit (within 1 year of LEAP submission), and award 2 points. After entering your information, click on the &quot;Save&quot; button below. _x000a_"/>
    <m/>
    <n v="1"/>
    <n v="2"/>
    <x v="0"/>
    <s v="Textbox"/>
    <s v="No"/>
    <m/>
    <m/>
    <m/>
    <m/>
    <m/>
    <m/>
    <m/>
    <m/>
    <m/>
    <m/>
  </r>
  <r>
    <s v="Total"/>
    <x v="2"/>
    <x v="0"/>
    <s v="Sub Total"/>
    <s v="Total Required"/>
    <s v="Business and Organizational Success Level 3 Total Required"/>
    <m/>
    <n v="7"/>
    <n v="13"/>
    <x v="1"/>
    <s v="Sub Total"/>
    <s v="No"/>
    <n v="0"/>
    <n v="0"/>
    <n v="0"/>
    <n v="0"/>
    <n v="0"/>
    <m/>
    <m/>
    <m/>
    <m/>
    <m/>
  </r>
  <r>
    <s v="B9"/>
    <x v="2"/>
    <x v="0"/>
    <s v="Financial"/>
    <s v="Financial Reserves"/>
    <s v="Financial security is an important factor in successful strategic planning. _x000a_Award 1 point if average financial cash reserves exceed 6-month operating expenses. Award an additional1  point if written strategic objectives and quadrennial review include measurable values and objectives for financial reserves. After entering your information, click on the &quot;Save&quot; button below. "/>
    <m/>
    <n v="1"/>
    <n v="2"/>
    <x v="2"/>
    <s v="Checkbox"/>
    <s v="Yes"/>
    <m/>
    <m/>
    <m/>
    <m/>
    <m/>
    <m/>
    <m/>
    <m/>
    <m/>
    <m/>
  </r>
  <r>
    <s v="B10"/>
    <x v="2"/>
    <x v="0"/>
    <s v="Legal"/>
    <s v="Tax Obligation Review"/>
    <s v="Organizations that employ paid staff may be required to pay taxes (in spite of the LSCs status as a 501(c)(3) non-profit organization). It is important that LSCs conduct an annual tax obligation review. Upload a dated document describing the results of last year’s tax obligation review. After uploading your information, click on the &quot;Save&quot; button below.  "/>
    <m/>
    <n v="1"/>
    <n v="1"/>
    <x v="2"/>
    <s v="Document"/>
    <s v="No"/>
    <m/>
    <m/>
    <m/>
    <m/>
    <m/>
    <m/>
    <m/>
    <m/>
    <m/>
    <m/>
  </r>
  <r>
    <s v="B11"/>
    <x v="2"/>
    <x v="0"/>
    <s v="Legal"/>
    <s v="Business Insurance Review"/>
    <s v="Organizations that employ paid staff may be required to obtain additional insurance (above and beyond that coverage provided by USA Swimming). It is important that LSCs conduct an annual business insurance review. Upload a dated document describing the results of last year’s business insurance review. After uploading your information, click on the &quot;Save&quot; button below.  "/>
    <m/>
    <n v="1"/>
    <n v="1"/>
    <x v="2"/>
    <s v="Document"/>
    <s v="No"/>
    <m/>
    <m/>
    <m/>
    <m/>
    <m/>
    <m/>
    <m/>
    <m/>
    <m/>
    <m/>
  </r>
  <r>
    <s v="B12"/>
    <x v="2"/>
    <x v="0"/>
    <s v="Staff"/>
    <s v="Employee Benefits"/>
    <s v="Employee satisfaction and continuity are important to any successful organization. Employee benefits are a key part of any employee’s compensation package. In the textbox, describe the employee compensation and benefits package offered to paid staff. After entering your information, click on the&quot; Save&quot; button below.   "/>
    <m/>
    <n v="1"/>
    <n v="1"/>
    <x v="2"/>
    <s v="Textbox"/>
    <s v="No"/>
    <m/>
    <m/>
    <m/>
    <m/>
    <m/>
    <m/>
    <m/>
    <m/>
    <m/>
    <m/>
  </r>
  <r>
    <s v="B13"/>
    <x v="2"/>
    <x v="0"/>
    <s v="Financial"/>
    <s v="Financial Assistance"/>
    <s v="Some LSCs have the financial resources to remove participation barriers for some of its members. Some examples include financial subsidies for “special” meets or events, travel assistance for volunteers, etc. Upload a document that explains an-LSC sponsored financial assistance policy.  (Exclude travel assistance provided to athletes and coaches attending national-level meets).  After uploading your information, click on the &quot;Save&quot; button below.  "/>
    <m/>
    <n v="1"/>
    <n v="1"/>
    <x v="2"/>
    <s v="Document"/>
    <s v="No"/>
    <m/>
    <m/>
    <m/>
    <m/>
    <m/>
    <m/>
    <m/>
    <m/>
    <m/>
    <m/>
  </r>
  <r>
    <s v="B14"/>
    <x v="2"/>
    <x v="0"/>
    <s v="Financial"/>
    <s v="Fundraising"/>
    <s v="In the textbox, describe any fund-raising activities that your LSC uses to augment its operating funds. (Exclude meet fees and registration surcharges). After entering your information, click on the &quot; Save&quot; button below.   "/>
    <m/>
    <n v="1"/>
    <n v="1"/>
    <x v="2"/>
    <s v="Checkbox"/>
    <s v="Yes"/>
    <m/>
    <m/>
    <m/>
    <m/>
    <m/>
    <m/>
    <m/>
    <m/>
    <m/>
    <m/>
  </r>
  <r>
    <s v="B15"/>
    <x v="2"/>
    <x v="0"/>
    <s v="Governance"/>
    <s v="Leadership Recruitment"/>
    <s v="Leadership continuity is important in the successful implementation of strategic plans.  Identifying and recruiting new leaders is critical to the long-term health of the organization.  In the textbox, describe your LSC’s process for identifying and recruiting new members for its Board of Directors. After entering your information, click on the &quot;Save&quot; button below.   "/>
    <m/>
    <n v="1"/>
    <n v="1"/>
    <x v="2"/>
    <s v="Checkbox"/>
    <s v="Yes"/>
    <m/>
    <m/>
    <m/>
    <m/>
    <m/>
    <m/>
    <m/>
    <m/>
    <m/>
    <m/>
  </r>
  <r>
    <s v="B16"/>
    <x v="2"/>
    <x v="0"/>
    <s v="Committees"/>
    <s v="Commitment to Diversity"/>
    <s v="LSCs can encourage diversity and inclusion in many ways. An LSC may have a budget line item or funding for diversity programming, events, travel, etc. _x000a_Upload a document that demonstrates the LSC's commitment to diversity. This may be your budget showing the line item, an LSC policy document, or other description. After uploading your information, click on the &quot;Save&quot; button below.  "/>
    <m/>
    <n v="1"/>
    <n v="1"/>
    <x v="2"/>
    <s v="Document "/>
    <s v="No"/>
    <m/>
    <m/>
    <m/>
    <m/>
    <m/>
    <m/>
    <m/>
    <m/>
    <m/>
    <m/>
  </r>
  <r>
    <s v="B17"/>
    <x v="2"/>
    <x v="0"/>
    <s v="Other"/>
    <s v="Community Service"/>
    <s v="LSCs have the opportunity to impact their communities in positive and powerful ways. In the textbox, describe any community service programs that your LSC sponsors. After entering your information, click on the &quot;Save&quot; button below.   "/>
    <m/>
    <n v="1"/>
    <n v="1"/>
    <x v="2"/>
    <s v="Textbox"/>
    <s v="No"/>
    <m/>
    <m/>
    <m/>
    <m/>
    <m/>
    <m/>
    <m/>
    <m/>
    <m/>
    <m/>
  </r>
  <r>
    <s v="B19"/>
    <x v="2"/>
    <x v="0"/>
    <s v="Communication"/>
    <s v="Publicity"/>
    <s v="In the textbox, describe any promotion or publicity programs that your LSC sponsors to promote USA Swimming and your LSC to the community at large. After entering your information, click on the &quot;Save&quot; button below."/>
    <m/>
    <n v="1"/>
    <n v="1"/>
    <x v="2"/>
    <s v="Textbox"/>
    <s v="No"/>
    <m/>
    <m/>
    <m/>
    <m/>
    <m/>
    <m/>
    <m/>
    <m/>
    <m/>
    <m/>
  </r>
  <r>
    <s v="B20"/>
    <x v="2"/>
    <x v="0"/>
    <s v="Other"/>
    <s v="Facilities"/>
    <s v="In the tetbox, describe any activities that your LSC sponsors that encourage or facilitate the construction or renovation of competitive swimming venues. After entering your information, click on the &quot;Save&quot; button below.   "/>
    <m/>
    <n v="1"/>
    <n v="1"/>
    <x v="2"/>
    <s v="Textbox"/>
    <s v="No"/>
    <m/>
    <m/>
    <m/>
    <m/>
    <m/>
    <m/>
    <m/>
    <m/>
    <m/>
    <m/>
  </r>
  <r>
    <s v="B21"/>
    <x v="2"/>
    <x v="0"/>
    <s v="Other"/>
    <s v="Other Great Ideas!"/>
    <s v="Upload a description of any project, program or service that your LSC administers that has not been included above. List only projects, programs or services that you feel significantly improve the service your LSC provides to its members or community. List up to two great ideas and explain the uploaded document. Award one point for each great idea.  (The LSC Development Committee will surely want to learn more about any such programs so that your ideas can be shared with other LSCs.)"/>
    <m/>
    <n v="1"/>
    <n v="2"/>
    <x v="2"/>
    <s v="Document"/>
    <s v="No"/>
    <m/>
    <m/>
    <m/>
    <m/>
    <m/>
    <m/>
    <m/>
    <m/>
    <m/>
    <m/>
  </r>
  <r>
    <s v="Total"/>
    <x v="2"/>
    <x v="0"/>
    <s v="Sub Total"/>
    <s v="Total Additional"/>
    <s v="Business and Organizational Success Level 3 Total Additional"/>
    <m/>
    <n v="12"/>
    <n v="14"/>
    <x v="1"/>
    <s v="Sub Total"/>
    <s v="No"/>
    <n v="0"/>
    <n v="0"/>
    <n v="0"/>
    <n v="0"/>
    <n v="0"/>
    <m/>
    <m/>
    <m/>
    <m/>
    <m/>
  </r>
  <r>
    <s v="Total"/>
    <x v="2"/>
    <x v="0"/>
    <s v="Sub Total"/>
    <s v="Total Category"/>
    <s v="Business and Organizational Success Level 3 Total Category"/>
    <m/>
    <s v="Req'd"/>
    <n v="17"/>
    <x v="1"/>
    <s v="Sub Total"/>
    <s v="No"/>
    <n v="0"/>
    <n v="0"/>
    <n v="0"/>
    <n v="0"/>
    <n v="0"/>
    <m/>
    <m/>
    <m/>
    <m/>
    <m/>
  </r>
  <r>
    <s v="V1"/>
    <x v="2"/>
    <x v="1"/>
    <s v="Participation in National Events"/>
    <s v="Education and Representation at USAS"/>
    <s v="More than the 6 voting delegates can attend the USAS Annual Convention to take advantage of educational and representational opportunities._x000a_In the textbox, list the names and LSC positions of additional delegates at the most recent USAS convention. Award 1 point if one or two additional delegates attended. Award an additional 1 point if three or more additional delegates attended. After entering your information, click on the &quot;Save&quot; button below.  "/>
    <m/>
    <n v="1"/>
    <n v="2"/>
    <x v="0"/>
    <s v="Textbox"/>
    <s v="No"/>
    <m/>
    <m/>
    <m/>
    <m/>
    <m/>
    <m/>
    <m/>
    <m/>
    <m/>
    <m/>
  </r>
  <r>
    <s v="V2"/>
    <x v="2"/>
    <x v="1"/>
    <s v="Participation in National Events"/>
    <s v="Financial Assistance to USAS"/>
    <s v="Financial assistance is provided to volunteers who attend USAS. Upload a document that explains the LSC policy toward financial assistance for delegates to USAS.  After uploading your information, click on the &quot;Save&quot; button below."/>
    <m/>
    <n v="1"/>
    <n v="1"/>
    <x v="0"/>
    <s v="Document"/>
    <s v="No"/>
    <m/>
    <m/>
    <m/>
    <m/>
    <m/>
    <m/>
    <m/>
    <m/>
    <m/>
    <m/>
  </r>
  <r>
    <s v="V3"/>
    <x v="2"/>
    <x v="1"/>
    <s v="Recognition"/>
    <s v="Life Membership Award"/>
    <s v="LSC has criteria developed to award life membership to volunteers within the LSC. Upload a document that explains the criteria.  After uploading your information, click on the &quot;Save&quot; button below."/>
    <m/>
    <n v="1"/>
    <n v="1"/>
    <x v="0"/>
    <s v="Document"/>
    <s v="No"/>
    <m/>
    <m/>
    <m/>
    <m/>
    <m/>
    <m/>
    <m/>
    <m/>
    <m/>
    <m/>
  </r>
  <r>
    <s v="V4"/>
    <x v="2"/>
    <x v="1"/>
    <s v="Recognition"/>
    <s v="Recognition"/>
    <s v="LSC has a volunteer recognition program beyond awarding the Conoco Phillips Award and lifetime memberships in USA Swimming. Upload a document that explains the recognition and awards given.  After uploading your information, click on the &quot;Save&quot; button below."/>
    <m/>
    <n v="1"/>
    <n v="1"/>
    <x v="0"/>
    <s v="Document"/>
    <s v="No"/>
    <m/>
    <m/>
    <m/>
    <m/>
    <m/>
    <m/>
    <m/>
    <m/>
    <m/>
    <m/>
  </r>
  <r>
    <s v="V7"/>
    <x v="2"/>
    <x v="1"/>
    <s v="Recognition"/>
    <s v="Acknowledgment"/>
    <s v="Acknowledgement is key to volunteer retention. &quot;Kudos&quot; on the website or a “thank you” at a championship meet or awards’ banquet are two ways to express appreciation for a job well done. _x000a_If volunteers receive public recognition in the LSC, click the “Save” button below. "/>
    <m/>
    <n v="1"/>
    <n v="1"/>
    <x v="0"/>
    <s v="Checkbox  "/>
    <s v="Yes"/>
    <m/>
    <m/>
    <m/>
    <m/>
    <m/>
    <m/>
    <m/>
    <m/>
    <m/>
    <m/>
  </r>
  <r>
    <s v="V5"/>
    <x v="2"/>
    <x v="1"/>
    <s v="Education / Training"/>
    <s v="Certification Program for Meet Personnel"/>
    <s v="In addition to a workshop or seminar, the LSC has developed a certification program for Meet and/or Safety Directors or Meet Equipment Operators. They receive a hardcopy handbook or an electronic document detailing their duties and responsibilities. Upload a handbook or document that explains your program. Give 1 point for Meet Director and/or Safety Director and an additional 1 point for computer or time system operators, up to a maximum of 2 points.  After uploading your information, click on the &quot;Save&quot; button below."/>
    <m/>
    <n v="1"/>
    <n v="2"/>
    <x v="0"/>
    <s v="Document"/>
    <s v="No"/>
    <m/>
    <m/>
    <m/>
    <m/>
    <m/>
    <m/>
    <m/>
    <m/>
    <m/>
    <m/>
  </r>
  <r>
    <s v="V6"/>
    <x v="2"/>
    <x v="1"/>
    <s v="Education / Training"/>
    <s v="Volunteer Education"/>
    <s v="The LSC provides access to educational material for volunteers. The LSC could maintain a lending library of materials, have educational materials or documents on its website or provide links to the USA Swimming educational materials. Suggested materials include parent education, officials training video, etc._x000a_If your LSC provides access to educational materials, click on the “Save” button below."/>
    <m/>
    <n v="1"/>
    <n v="1"/>
    <x v="0"/>
    <s v="Checkbox  "/>
    <s v="Yes"/>
    <m/>
    <m/>
    <m/>
    <m/>
    <m/>
    <m/>
    <m/>
    <m/>
    <m/>
    <m/>
  </r>
  <r>
    <s v="Total"/>
    <x v="2"/>
    <x v="1"/>
    <s v="Sub Total"/>
    <s v="Total Required"/>
    <s v="Volunteer Development Level 3 Total Required"/>
    <m/>
    <n v="7"/>
    <n v="9"/>
    <x v="1"/>
    <s v="Sub Total"/>
    <s v="No"/>
    <n v="0"/>
    <n v="0"/>
    <n v="0"/>
    <n v="0"/>
    <n v="0"/>
    <m/>
    <m/>
    <m/>
    <m/>
    <m/>
  </r>
  <r>
    <s v="V15"/>
    <x v="2"/>
    <x v="1"/>
    <s v="Safety / Safe Sport"/>
    <s v="Safe Sport Presentation - Volunteer"/>
    <s v="The Safe Sport program involves every member of our organization. It is important that LSC members have the opportunity to understand the Safe Sport program. This can be in the form of a presentation at a Swimposium, clinic, or HOD meeting featuring a speaker from USA Swimming, Law Enforcement, Social Services, Victim Advocacy officer, etc. _x000a_In the textbox, list the event and the name of the speaker who gave a Safe Sport presentation to your members (within one year of LEAP submission). After entering your information, click on the &quot;Save&quot; button below."/>
    <m/>
    <n v="1"/>
    <n v="1"/>
    <x v="2"/>
    <s v="Textbox"/>
    <s v="Yes"/>
    <m/>
    <m/>
    <m/>
    <m/>
    <m/>
    <m/>
    <m/>
    <m/>
    <m/>
    <m/>
  </r>
  <r>
    <s v="V8"/>
    <x v="2"/>
    <x v="1"/>
    <s v="Participation in National Events"/>
    <s v="Volunteer Involvement at the National Level"/>
    <s v="Volunteers are needed at the national level on committees and on the national Board of Directors.  Your LSC has volunteers who have served as Zone Directors, National Board of Directors members, or national committee chairs or members in the last four years. In the textbox, list the names of the volunteers and their national positions. After entering your information, click on the &quot;Save&quot; button below.  "/>
    <m/>
    <n v="1"/>
    <n v="1"/>
    <x v="2"/>
    <s v="Textbox"/>
    <s v="No"/>
    <m/>
    <m/>
    <m/>
    <m/>
    <m/>
    <m/>
    <m/>
    <m/>
    <m/>
    <m/>
  </r>
  <r>
    <s v="V9"/>
    <x v="2"/>
    <x v="1"/>
    <s v="Participation in National Events"/>
    <s v="Meet Hosting Opportunities"/>
    <s v="Meet hosts are needed for USA Swimming or Zone awarded meets (Nationals, Junior Nationals, Olympic Trials, US Open, Grand Prix, Sectionals, Zone Championships, National Open Water.) An LSC can be a co-host with a neighboring LSC if facilities are an issue. In the textbox, list the awarded meets hosted in your LSC in the last three years. Give 1 point for one meet, 2 points for two to four meets and 3 points for five or more meets. After entering your information, click on the &quot;Save&quot; button below"/>
    <m/>
    <n v="1"/>
    <n v="3"/>
    <x v="2"/>
    <s v="Textbox"/>
    <s v="No"/>
    <m/>
    <m/>
    <m/>
    <m/>
    <m/>
    <m/>
    <m/>
    <m/>
    <m/>
    <m/>
  </r>
  <r>
    <s v="V10"/>
    <x v="2"/>
    <x v="1"/>
    <s v="Officials"/>
    <s v="Officials' National Participation"/>
    <s v="Officiating at national meets is highly prestigious.  _x000a_In the textbox, list the names of officials from the LSC who officiated on deck at a National level meet in the past four years. (National level meet = Olympic Trials, National Championship, US Open, Junior National Championship, Open Water Championships, Disability Championships.) Award 1 point for one official, 2 points for two or more officials. After entering your information, click on the &quot;Save&quot; button below."/>
    <m/>
    <n v="1"/>
    <n v="2"/>
    <x v="2"/>
    <s v="Textbox"/>
    <s v="No"/>
    <m/>
    <m/>
    <m/>
    <m/>
    <m/>
    <m/>
    <m/>
    <m/>
    <m/>
    <m/>
  </r>
  <r>
    <s v="V11"/>
    <x v="2"/>
    <x v="1"/>
    <s v="Officials"/>
    <s v="Subsidies for Officials' Travel"/>
    <s v="The LSC has a policy that subsidizes the cost of officials’ participation in Zone, Sectional or National meets. Upload a document that explains the policy. After upoading your information, click on the &quot;Save&quot; button below."/>
    <m/>
    <n v="1"/>
    <n v="1"/>
    <x v="2"/>
    <s v="Document"/>
    <s v="No"/>
    <m/>
    <m/>
    <m/>
    <m/>
    <m/>
    <m/>
    <m/>
    <m/>
    <m/>
    <m/>
  </r>
  <r>
    <s v="V12"/>
    <x v="2"/>
    <x v="1"/>
    <s v="Communication"/>
    <s v="Recruitment and Retention of Alumni"/>
    <s v="Alumni swimmers are often an untapped reservoir of service and knowledge for the LSC. Examples include presentations to athletes, clinics, board members, athlete representatives and officials. In the textbox, explain your plan for recruiting and including alumni. After entering your information, click on the &quot;Save&quot; button below.  "/>
    <m/>
    <n v="1"/>
    <n v="1"/>
    <x v="2"/>
    <s v="Textbox"/>
    <s v="No"/>
    <m/>
    <m/>
    <m/>
    <m/>
    <m/>
    <m/>
    <m/>
    <m/>
    <m/>
    <m/>
  </r>
  <r>
    <s v="V13"/>
    <x v="2"/>
    <x v="1"/>
    <s v="Officials"/>
    <s v="Number of Officials"/>
    <s v="The LSC has an abundant number of officials to conduct fair competitions for athletes. Number of officials is expressed as a % of registered athlete membership. LSC will receive 1 point for a minimum of 4% and an additional point for each 2% up to a maximum of 3 points. After entering your information, click on the &quot;Save&quot; button below."/>
    <m/>
    <n v="1"/>
    <n v="3"/>
    <x v="2"/>
    <s v="Query"/>
    <s v="Yes"/>
    <m/>
    <m/>
    <m/>
    <m/>
    <m/>
    <m/>
    <m/>
    <m/>
    <m/>
    <m/>
  </r>
  <r>
    <s v="V14"/>
    <x v="2"/>
    <x v="1"/>
    <s v="Other"/>
    <s v="Other Great Ideas!"/>
    <s v="Upload a description of any project, program or service that your LSC administers that has not been included above. List only projects, programs or services that you feel significantly improve the service your LSC provides to its members or community. List up to two great ideas and explain the uploaded document. Award one point for each great idea.  (The LSC Development Committee will surely want to learn more about any such programs so that your ideas can be shared with other LSCs.)"/>
    <m/>
    <n v="1"/>
    <n v="2"/>
    <x v="2"/>
    <s v="Document"/>
    <s v="No"/>
    <m/>
    <m/>
    <m/>
    <m/>
    <m/>
    <m/>
    <m/>
    <m/>
    <m/>
    <m/>
  </r>
  <r>
    <s v="Total"/>
    <x v="2"/>
    <x v="1"/>
    <s v="Sub Total"/>
    <s v="Total Additional"/>
    <s v="Volunteer Development Level 3 Total Additional"/>
    <m/>
    <n v="7"/>
    <n v="13"/>
    <x v="1"/>
    <s v="Sub Total"/>
    <s v="No"/>
    <n v="0"/>
    <n v="0"/>
    <n v="0"/>
    <n v="0"/>
    <n v="0"/>
    <m/>
    <m/>
    <m/>
    <m/>
    <m/>
  </r>
  <r>
    <s v="Total"/>
    <x v="2"/>
    <x v="1"/>
    <s v="Sub Total"/>
    <s v="Total Category"/>
    <s v="Volunteer Development Level 3 Total Category"/>
    <m/>
    <s v="Req'd"/>
    <n v="14"/>
    <x v="1"/>
    <s v="Sub Total"/>
    <s v="No"/>
    <n v="0"/>
    <n v="0"/>
    <n v="0"/>
    <n v="0"/>
    <n v="0"/>
    <m/>
    <m/>
    <m/>
    <m/>
    <m/>
  </r>
  <r>
    <s v="C10"/>
    <x v="2"/>
    <x v="2"/>
    <s v="Recognition"/>
    <s v="Recognition of ASCA Certification"/>
    <s v="The American Swim Coaches Association provides education for all phases of a coaching career. _x000a_If the LSC acknowledges the value of continuing education by recognizing ASCA certified coaches in a published list. Upload the list of ASCA certified coaches and receive 1 point. After uploading your information, click on the &quot;Save&quot; button below."/>
    <s v="American Swimming Coaches Association (ASCA)"/>
    <n v="1"/>
    <n v="1"/>
    <x v="0"/>
    <s v="Document"/>
    <s v="No"/>
    <m/>
    <m/>
    <m/>
    <m/>
    <m/>
    <m/>
    <m/>
    <m/>
    <m/>
    <m/>
  </r>
  <r>
    <s v="C11"/>
    <x v="2"/>
    <x v="2"/>
    <s v="Recognition"/>
    <s v="Recognition of Coaches' Associations"/>
    <s v="Providing recognition, information and publicity for the existence of regional and national coach associations is a valuable service. For example, the LSC recognizes coaching associations with links on the website, publications available in the LSC office or mention of contact information in newsletters or mailings to coaches.In the textbox, describe the recognition methods your LSC utilizes.  After entering your information, click on the &quot;Save&quot; button below.  "/>
    <m/>
    <n v="1"/>
    <n v="1"/>
    <x v="0"/>
    <s v="Textbox"/>
    <s v="No"/>
    <m/>
    <m/>
    <m/>
    <m/>
    <m/>
    <m/>
    <m/>
    <m/>
    <m/>
    <m/>
  </r>
  <r>
    <s v="C15"/>
    <x v="2"/>
    <x v="2"/>
    <s v="Recognition"/>
    <s v="Recognition of Coach Tenure in LSC"/>
    <s v="Continuity is significant in the success of clubs within an LSC.  Recognition of tenure within LSC can be made by giving years of service pins or similar awards. In the textbox, describe the LSC tenure recognition program. After entering your information, click the &quot;Save&quot; button below."/>
    <m/>
    <n v="1"/>
    <n v="1"/>
    <x v="0"/>
    <s v="Textbox"/>
    <s v="No"/>
    <m/>
    <m/>
    <m/>
    <m/>
    <m/>
    <m/>
    <m/>
    <m/>
    <m/>
    <m/>
  </r>
  <r>
    <s v="C1"/>
    <x v="2"/>
    <x v="2"/>
    <s v="Recognition"/>
    <s v="Club Incentives"/>
    <s v="LSC has established an incentive system to reward clubs that participate and perform within the LSC. _x000a_Upload a document that describes the incentive system and award 1 point. Award an additional 1 point if at least 25% of clubs participate. After uploading your information, click on the &quot;Save&quot; button below."/>
    <s v="Maryland Grant Program"/>
    <n v="1"/>
    <n v="2"/>
    <x v="0"/>
    <s v="Document"/>
    <s v="No"/>
    <m/>
    <m/>
    <m/>
    <m/>
    <m/>
    <m/>
    <m/>
    <m/>
    <m/>
    <m/>
  </r>
  <r>
    <s v="C2"/>
    <x v="2"/>
    <x v="2"/>
    <s v="Recognition"/>
    <s v="Performance Recognition"/>
    <s v="Performance Recognition of coaches who develop the top swimmers in the LSC serves as an incentive to those individuals. In the textbox, explain the LSC program for recognition of coaches whose swimmers have achieved competitive success per LSC criteria. _x000a_Award 1 point, up to a maximum of 3 points for each different recognition category for which the LSC has written criteria. (Example: top 10’s, IMX, virtual club, Junior/Senior National, OT qualifiers).  Do not include “coach of the year” recognition in this category. After entering your information, click on the &quot;Save&quot; button below."/>
    <m/>
    <n v="1"/>
    <n v="3"/>
    <x v="0"/>
    <s v="Textbox"/>
    <s v="No"/>
    <m/>
    <m/>
    <m/>
    <m/>
    <m/>
    <m/>
    <m/>
    <m/>
    <m/>
    <m/>
  </r>
  <r>
    <s v="C3"/>
    <x v="2"/>
    <x v="2"/>
    <s v="Financial"/>
    <s v="Financial Assistance to Regional Meets"/>
    <s v="Monetary support for coaches to attend regional meets (Sectional or Grand Prix) is a significant contribution to continued program success._x000a_Upload a document that describes the LSC policy. (This does not include national level meets). After uploading your information, click on the &quot;Save&quot; button below."/>
    <m/>
    <n v="1"/>
    <n v="1"/>
    <x v="0"/>
    <s v="Document"/>
    <s v="No"/>
    <m/>
    <m/>
    <m/>
    <m/>
    <m/>
    <m/>
    <m/>
    <m/>
    <m/>
    <m/>
  </r>
  <r>
    <s v="C4"/>
    <x v="2"/>
    <x v="2"/>
    <s v="Financial"/>
    <s v="Financial Assistance to National Meets"/>
    <s v="Financial support for coaches with national level athletes plays a significant role in program success. Upload a document that describes the LSC financial assistance policy for coach support to national level meets. After uploading your information, click on the &quot;Save&quot; button below."/>
    <m/>
    <n v="1"/>
    <n v="1"/>
    <x v="0"/>
    <s v="Document"/>
    <s v="No"/>
    <m/>
    <m/>
    <m/>
    <m/>
    <m/>
    <m/>
    <m/>
    <m/>
    <m/>
    <m/>
  </r>
  <r>
    <s v="C5"/>
    <x v="2"/>
    <x v="2"/>
    <s v="Financial"/>
    <s v="Financial Assistance to Clinics"/>
    <s v="National clinics provide continuing education possibilities for LSC coaches. Upload a document that describes the LSC financial assistance policy for coaches' attendance at a national clinic. After uploading your information, click on the &quot;Save&quot; button below."/>
    <m/>
    <n v="1"/>
    <n v="1"/>
    <x v="0"/>
    <s v="Document"/>
    <s v="No"/>
    <m/>
    <m/>
    <m/>
    <m/>
    <m/>
    <m/>
    <m/>
    <m/>
    <m/>
    <m/>
  </r>
  <r>
    <s v="C6"/>
    <x v="2"/>
    <x v="2"/>
    <s v="Recognition"/>
    <s v="Mentoring Opportunities"/>
    <s v="Structured mentoring opportunities for coaches and clubs (a chance to work with successful and established clubs and coaches within the LSC) provide an environment for networking and learning._x000a_Upload a document that describes the mentoring system in your LSC and award 1 point. Award an additional 1 point for every five coaches or clubs who participated in the last two years (from the date of LEAP submission) to a maximum of 3 points. After uploading your information, click on the &quot;Save&quot; button below.."/>
    <m/>
    <n v="1"/>
    <n v="3"/>
    <x v="0"/>
    <s v="Document"/>
    <s v="No"/>
    <m/>
    <m/>
    <m/>
    <m/>
    <m/>
    <m/>
    <m/>
    <m/>
    <m/>
    <m/>
  </r>
  <r>
    <s v="C14"/>
    <x v="2"/>
    <x v="2"/>
    <s v="Education / Training"/>
    <s v="Professional Development of Coaches"/>
    <s v="Professional development opportunities are valuable for understanding new techniques, rules, technology and information. In addition to Swimposiums and CLBMS, yearly coaches’ roundtables or clinics are valuable tools. Upload a document that describes the opportunity or clinics provided in your LSC in the past year (Do not include Safety Training.) Award 1 point for each opportunity, to a maximum of 2 points.  After uploading your information, click on the &quot;Save&quot; button below.  "/>
    <m/>
    <n v="1"/>
    <n v="2"/>
    <x v="0"/>
    <s v="Document"/>
    <s v="No"/>
    <m/>
    <m/>
    <m/>
    <m/>
    <m/>
    <m/>
    <m/>
    <m/>
    <m/>
    <m/>
  </r>
  <r>
    <s v="C7"/>
    <x v="2"/>
    <x v="2"/>
    <s v="Education / Training"/>
    <s v="Governance Consultation to Clubs"/>
    <s v="The LSC offers consulting on governance issues to clubs within the LSC. Examples include working with club boards, conducting strategic planning sessions._x000a_Upload a document that describes the consulting services available. Indicate who provides the services and how the services are accessed by clubs. Award 1 point for each different kind of service, up to a maximum of 3 points. After uploading your information, click on the &quot;Save&quot; button below."/>
    <m/>
    <n v="1"/>
    <n v="3"/>
    <x v="0"/>
    <s v="Document"/>
    <s v="No"/>
    <m/>
    <m/>
    <m/>
    <m/>
    <m/>
    <m/>
    <m/>
    <m/>
    <m/>
    <m/>
  </r>
  <r>
    <s v="C8"/>
    <x v="2"/>
    <x v="2"/>
    <s v="Governance"/>
    <s v="Board Participation by Coaches"/>
    <s v="Coaches provide useful input and helpful service as members of an LSC Board of Directors. In the textbox, list the board positions held by coaches – in addition to the Coach Representative position(s). Award 1 point if coaches make up less than 25% of the current LSC Board (minimum requirement is one coach member of the BOD). Give 2 points if coaches hold more than 25% of the current BOD positions. After entering your information, click on the &quot;Save&quot; button below."/>
    <m/>
    <n v="1"/>
    <n v="2"/>
    <x v="0"/>
    <s v="Textbox"/>
    <s v="No"/>
    <m/>
    <m/>
    <m/>
    <m/>
    <m/>
    <m/>
    <m/>
    <m/>
    <m/>
    <m/>
  </r>
  <r>
    <s v="C9"/>
    <x v="2"/>
    <x v="2"/>
    <s v="Governance"/>
    <s v="Committee Leadership: Coaches"/>
    <s v="The expertise that coaches bring to LSC committees is invaluable. In the textbox, list each committee with a coach member currently serving as the chair. Award 1 point if coaches chair one or two committees. Award an additional 1 point if coaches chair 3 or more committees. Do not include the Coaches’ Committee in these calculations. After entering your information, click on the &quot;Save&quot; button below."/>
    <m/>
    <n v="1"/>
    <n v="2"/>
    <x v="0"/>
    <s v="Textbox"/>
    <s v="No"/>
    <m/>
    <m/>
    <m/>
    <m/>
    <m/>
    <m/>
    <m/>
    <m/>
    <m/>
    <m/>
  </r>
  <r>
    <s v="Total"/>
    <x v="2"/>
    <x v="2"/>
    <s v="Sub Total"/>
    <s v="Total Required"/>
    <s v="Club and Coach Development Level 3 Total Required"/>
    <m/>
    <n v="13"/>
    <n v="23"/>
    <x v="1"/>
    <s v="Sub Total"/>
    <s v="No"/>
    <n v="0"/>
    <n v="0"/>
    <n v="0"/>
    <n v="0"/>
    <n v="0"/>
    <m/>
    <m/>
    <m/>
    <m/>
    <m/>
  </r>
  <r>
    <s v="C12"/>
    <x v="2"/>
    <x v="2"/>
    <s v="Education / Training"/>
    <s v="LSC Employee Provides Service to Clubs"/>
    <s v="LSCs may employ an individual to work with clubs and coaches. This would not include the permanent office employee or the registration person unless the job description specifies services to coaches and clubs. _x000a_Upload a job description describing services offered in your LSC.  Award 1 point for a part-time employee and 2 points for a full-time employee.  After uploading your information, click on the &quot;Save&quot; button below."/>
    <m/>
    <n v="1"/>
    <n v="2"/>
    <x v="2"/>
    <s v="Document"/>
    <s v="No"/>
    <m/>
    <m/>
    <m/>
    <m/>
    <m/>
    <m/>
    <m/>
    <m/>
    <m/>
    <m/>
  </r>
  <r>
    <s v="C13"/>
    <x v="2"/>
    <x v="2"/>
    <s v="Recognition"/>
    <s v="Virtual Club Championship"/>
    <s v="The Club Development division of USA Swimming provides a method of ranking performance of each club’s top athletes through the Virtual Club Championship program.  In the textbox, describe the methods the LSC uses to recognize top performing clubs in VCC with either financial or other awards.  After entering your information, click on the &quot;Save&quot; button below.   "/>
    <s v="Virtual Club Championship"/>
    <n v="1"/>
    <n v="1"/>
    <x v="2"/>
    <s v="Textbox"/>
    <s v="No"/>
    <m/>
    <m/>
    <m/>
    <m/>
    <m/>
    <m/>
    <m/>
    <m/>
    <m/>
    <m/>
  </r>
  <r>
    <s v="C16"/>
    <x v="2"/>
    <x v="2"/>
    <s v="Financial"/>
    <s v="Financial Assistance to USAS: Additional Coaches"/>
    <s v="Opportunities abound to network with other coaches from all parts of the country at the USAS convention. Upload a document that describes the LSC policy for financial assistance for coaches (in addition to the coach rep) attending the USAS convention.  After uploading your information, click on the &quot;Save&quot; button below.  "/>
    <m/>
    <n v="1"/>
    <n v="1"/>
    <x v="2"/>
    <s v="Document"/>
    <s v="No"/>
    <m/>
    <m/>
    <m/>
    <m/>
    <m/>
    <m/>
    <m/>
    <m/>
    <m/>
    <m/>
  </r>
  <r>
    <s v="C17"/>
    <x v="2"/>
    <x v="2"/>
    <s v="Recognition"/>
    <s v="Club Recognition Program"/>
    <s v="USA Swimming encourages all clubs to participate in the Club Recognition program. Similar to LEAP, CRP is geared toward club self-evaluation and assessment. The LSC can encourage all registered clubs to participate. The LSC will receive 1 point if 25% of clubs have completed at least Level 1 of CRP and an additional 1 point for each additional 4% up to a maximum of 3 points. "/>
    <s v="CRP (Club Recognition Program)"/>
    <n v="1"/>
    <n v="3"/>
    <x v="2"/>
    <s v="Query"/>
    <s v="Yes"/>
    <m/>
    <m/>
    <m/>
    <m/>
    <m/>
    <m/>
    <m/>
    <m/>
    <m/>
    <m/>
  </r>
  <r>
    <s v="C18"/>
    <x v="2"/>
    <x v="2"/>
    <s v="Other"/>
    <s v="Other Great Ideas!"/>
    <s v="Upload a description of any project, program or service that your LSC administers that has not been included above. List only projects, programs or services that you feel significantly improve the service your LSC provides to its members or community. List up to two great ideas and explain the uploaded document. Award one point for each great idea.  (The LSC Development Committee will surely want to learn more about any such programs so that your ideas can be shared with other LSCs.)"/>
    <m/>
    <n v="1"/>
    <n v="2"/>
    <x v="2"/>
    <s v="Document"/>
    <s v="No"/>
    <m/>
    <m/>
    <m/>
    <m/>
    <m/>
    <m/>
    <m/>
    <m/>
    <m/>
    <m/>
  </r>
  <r>
    <s v="Total"/>
    <x v="2"/>
    <x v="2"/>
    <s v="Sub Total"/>
    <s v="Total Additional"/>
    <s v="Club and Coach Development Level 3 Total Additional"/>
    <m/>
    <n v="5"/>
    <n v="9"/>
    <x v="1"/>
    <s v="Sub Total"/>
    <s v="No"/>
    <n v="0"/>
    <n v="0"/>
    <n v="0"/>
    <n v="0"/>
    <n v="0"/>
    <m/>
    <m/>
    <m/>
    <m/>
    <m/>
  </r>
  <r>
    <s v="Total"/>
    <x v="2"/>
    <x v="2"/>
    <s v="Sub Total"/>
    <s v="Total Category"/>
    <s v="Club and Coach Development Level 3 Total Category"/>
    <m/>
    <s v="Req'd"/>
    <n v="21"/>
    <x v="1"/>
    <s v="Sub Total"/>
    <s v="No"/>
    <n v="0"/>
    <n v="0"/>
    <n v="0"/>
    <n v="0"/>
    <n v="0"/>
    <m/>
    <m/>
    <m/>
    <m/>
    <m/>
  </r>
  <r>
    <s v="A1"/>
    <x v="2"/>
    <x v="3"/>
    <s v="Governance"/>
    <s v="Athlete Committee"/>
    <s v="An active athlete committee helps in running an LSC and getting timely athlete feedback.  In the textbox, give the dates (within one year of LEAP submission) of the last 2 athlete committee meetings, the name of the committee chair and the active members of the athlete committee. After entering your information, click on the &quot;Save&quot; button below."/>
    <m/>
    <n v="1"/>
    <n v="1"/>
    <x v="0"/>
    <s v="Textbox"/>
    <s v="No"/>
    <m/>
    <m/>
    <m/>
    <m/>
    <m/>
    <m/>
    <m/>
    <m/>
    <m/>
    <m/>
  </r>
  <r>
    <s v="A2"/>
    <x v="2"/>
    <x v="3"/>
    <s v="Communication"/>
    <s v="Athlete Newsletter"/>
    <s v="A regular newsletter is a valuable resource to athletes in your LSC to keep them informed. For example, is there a newsletter mailed to athletes? An email newsletter? An athlete’s section on the website? _x000a_In the textbox, explain how athletes receive information other than basic registration information. After entering your information, click on the &quot;Save&quot; button below."/>
    <m/>
    <n v="1"/>
    <n v="1"/>
    <x v="0"/>
    <s v="Textbox"/>
    <s v="No"/>
    <m/>
    <m/>
    <m/>
    <m/>
    <m/>
    <m/>
    <m/>
    <m/>
    <m/>
    <m/>
  </r>
  <r>
    <s v="A5"/>
    <x v="2"/>
    <x v="3"/>
    <s v="Swim Meets/Events"/>
    <s v="Diversity Events"/>
    <s v="To encourage diversity and inclusion, the LSC can host a variety of events such as Diversity meets, camps, coaches' clinics, parent workshops, a webpage, etc. Upload a document that describes your event(s) or include an announcement or invitation to an event. Award 1 point for one event and 2 points for two or more events.After uploading your information, click on the &quot;Save&quot; button below."/>
    <m/>
    <n v="1"/>
    <n v="2"/>
    <x v="0"/>
    <s v="Document "/>
    <s v="No"/>
    <m/>
    <m/>
    <m/>
    <m/>
    <m/>
    <m/>
    <m/>
    <m/>
    <m/>
    <m/>
  </r>
  <r>
    <s v="A6"/>
    <x v="2"/>
    <x v="3"/>
    <s v="Financial"/>
    <s v="Outreach Benefits"/>
    <s v="LSCs are required to offer reduced price (outreach) memberships. However, the cost of membership is just one expense in swimming. Does your LSC have a policy that gives additional benefits to Outreach members? Examples include scholarship meet fees, travel assistance, assistance with team fees. etc._x000a_Upload a document that outlines your LSC policy on outreach benefits. After uploading your information, click on the &quot;Save&quot; button below."/>
    <m/>
    <n v="1"/>
    <n v="1"/>
    <x v="0"/>
    <s v="Document "/>
    <s v="No"/>
    <m/>
    <m/>
    <m/>
    <m/>
    <m/>
    <m/>
    <m/>
    <m/>
    <m/>
    <m/>
  </r>
  <r>
    <s v="Total"/>
    <x v="2"/>
    <x v="3"/>
    <s v="Sub Total"/>
    <s v="Total Required"/>
    <s v="Athlete Development Level 3 Total Required"/>
    <m/>
    <n v="4"/>
    <n v="5"/>
    <x v="1"/>
    <s v="Sub Total"/>
    <s v="No"/>
    <n v="0"/>
    <n v="0"/>
    <n v="0"/>
    <n v="0"/>
    <n v="0"/>
    <m/>
    <m/>
    <m/>
    <m/>
    <m/>
  </r>
  <r>
    <s v="A10"/>
    <x v="2"/>
    <x v="3"/>
    <s v="Safety / Safe Sport"/>
    <s v="Safe Sport Presentation - Athlete"/>
    <s v="The Safe Sport program involves every member of our organization. It is important that athlete members have the opportunity to understand the Safe Sport program. This can be in the form of a presentation at a Swimposium, clinic, or HOD meeting featuring a speaker from USA Swimming, Law Enforcement, Social Services, Victim Advocacy officer, etc. _x000a_In the textbox, list the event and the name of the speaker who gave a Safe Sport presentation to your athlete (within one year of LEAP submission). After entering your information, click on the &quot;Save&quot; button below."/>
    <m/>
    <n v="1"/>
    <n v="1"/>
    <x v="2"/>
    <s v="Textbox"/>
    <s v="Yes"/>
    <m/>
    <m/>
    <m/>
    <m/>
    <m/>
    <m/>
    <m/>
    <m/>
    <m/>
    <m/>
  </r>
  <r>
    <s v="A3"/>
    <x v="2"/>
    <x v="3"/>
    <s v="Governance"/>
    <s v="Athlete Mentorship Program"/>
    <s v="Athlete mentors support LSC growth and athlete retention. Upload a document describes an athlete mentorship program in your LSC. After uploading your information, click on the &quot;Save&quot; button below."/>
    <m/>
    <n v="1"/>
    <n v="1"/>
    <x v="2"/>
    <s v="Document"/>
    <s v="No"/>
    <m/>
    <m/>
    <m/>
    <m/>
    <m/>
    <m/>
    <m/>
    <m/>
    <m/>
    <m/>
  </r>
  <r>
    <s v="A4"/>
    <x v="2"/>
    <x v="3"/>
    <s v="Communication"/>
    <s v="Swim Guide"/>
    <s v="A swim guide which includes directions and/or important information about the meet facilities in your LSC is a valuable resource for athletes and parents. Upload a copy of your swim guide or include a document that provides the location of your swim guide on your LSC website.  After uploading your information, click on the &quot;Save&quot; button below."/>
    <m/>
    <n v="1"/>
    <n v="1"/>
    <x v="2"/>
    <s v="Document"/>
    <s v="No"/>
    <m/>
    <m/>
    <m/>
    <m/>
    <m/>
    <m/>
    <m/>
    <m/>
    <m/>
    <m/>
  </r>
  <r>
    <s v="A11"/>
    <x v="2"/>
    <x v="3"/>
    <s v="Recognition"/>
    <s v="All Time Top 5/Top 10 List"/>
    <s v="Recognition of achievements by LSC Athletes is a wonderful way to promote enthusiasm among our swimmers and to remain connected to our alumni members. _x000a_Award 1 point if your LSC maintains an All time Top 5/Top 10 (or similar) listing. In the textbox, indicate where on your LSC website this information can be found.  After entering your information, click on the “Save” button below.  _x000a_"/>
    <m/>
    <n v="1"/>
    <n v="1"/>
    <x v="2"/>
    <s v="Textbox"/>
    <s v="No"/>
    <m/>
    <m/>
    <m/>
    <m/>
    <m/>
    <m/>
    <m/>
    <m/>
    <m/>
    <m/>
  </r>
  <r>
    <s v="A7"/>
    <x v="2"/>
    <x v="3"/>
    <s v="Swim Meets/Events"/>
    <s v="Meet Participation"/>
    <s v="LSC's provide meets in order for swimmers to experience competition. Outstanding LSC's have high levels of participation. The LSC will be awarded 1 point if 50% of the registered athletes participate in at least one meet. An additional 1 point will be awarded for each additional 6% up to a maximum of 3 points."/>
    <m/>
    <n v="1"/>
    <n v="3"/>
    <x v="2"/>
    <s v="Query"/>
    <s v="Yes"/>
    <m/>
    <m/>
    <m/>
    <m/>
    <m/>
    <m/>
    <m/>
    <m/>
    <m/>
    <m/>
  </r>
  <r>
    <s v="A8"/>
    <x v="2"/>
    <x v="3"/>
    <s v="Swim Meets/Events"/>
    <s v="IMX Participation"/>
    <s v="The USA Swimming IMX program encourages overall development of the individual swimmer. The LSC will receive 1 point if at least 10% of the swimmers in the LSC have an IMX score. The LSC will receive an additional point for each additional 2% who have an IMX score up to a maximum of 3 points."/>
    <s v="IMX Xtreme Challenge"/>
    <n v="1"/>
    <n v="3"/>
    <x v="2"/>
    <s v="Query"/>
    <s v="Yes"/>
    <m/>
    <m/>
    <m/>
    <m/>
    <m/>
    <m/>
    <m/>
    <m/>
    <m/>
    <m/>
  </r>
  <r>
    <s v="A9"/>
    <x v="2"/>
    <x v="3"/>
    <s v="Other"/>
    <s v="Other Great Ideas!"/>
    <s v="Upload a description of any project, program or service that your LSC administers that has not been included above. List only projects, programs or services that you feel significantly improve the service your LSC provides to its members or community. List up to two great ideas and explain the uploaded document. Award one point for each great idea.  (The LSC Development Committee will surely want to learn more about any such programs so that your ideas can be shared with other LSCs.)"/>
    <m/>
    <n v="1"/>
    <n v="2"/>
    <x v="2"/>
    <s v="Document"/>
    <s v="No"/>
    <m/>
    <m/>
    <m/>
    <m/>
    <m/>
    <m/>
    <m/>
    <m/>
    <m/>
    <m/>
  </r>
  <r>
    <s v="Total"/>
    <x v="2"/>
    <x v="3"/>
    <s v="Sub Total"/>
    <s v="Total Additional"/>
    <s v="Athlete Development Level 3 Total Additional"/>
    <m/>
    <n v="7"/>
    <n v="12"/>
    <x v="1"/>
    <s v="Sub Total"/>
    <s v="No"/>
    <n v="0"/>
    <n v="0"/>
    <n v="0"/>
    <n v="0"/>
    <n v="0"/>
    <m/>
    <m/>
    <m/>
    <m/>
    <m/>
  </r>
  <r>
    <s v="Total"/>
    <x v="2"/>
    <x v="3"/>
    <s v="Sub Total"/>
    <s v="Total Category"/>
    <s v="Athlete Development Level 3 Total Category"/>
    <m/>
    <s v="Req'd"/>
    <n v="10"/>
    <x v="1"/>
    <s v="Sub Total"/>
    <s v="No"/>
    <n v="0"/>
    <n v="0"/>
    <n v="0"/>
    <n v="0"/>
    <n v="0"/>
    <m/>
    <m/>
    <m/>
    <m/>
    <m/>
  </r>
  <r>
    <s v="Total"/>
    <x v="2"/>
    <x v="4"/>
    <s v="Level Total"/>
    <s v="Total"/>
    <s v="Level Level 3 Total"/>
    <m/>
    <s v="Req'd"/>
    <n v="72.8"/>
    <x v="1"/>
    <s v="Level Total"/>
    <s v="No"/>
    <n v="0"/>
    <n v="0"/>
    <n v="0"/>
    <n v="0"/>
    <n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gridDropZones="1" multipleFieldFilters="0">
  <location ref="A3:J16" firstHeaderRow="1" firstDataRow="3" firstDataCol="2"/>
  <pivotFields count="22">
    <pivotField compact="0" outline="0" showAll="0"/>
    <pivotField axis="axisCol" compact="0" outline="0" showAll="0">
      <items count="4">
        <item x="0"/>
        <item x="1"/>
        <item x="2"/>
        <item t="default"/>
      </items>
    </pivotField>
    <pivotField axis="axisRow" compact="0" outline="0" showAll="0">
      <items count="6">
        <item x="3"/>
        <item x="0"/>
        <item x="2"/>
        <item x="4"/>
        <item x="1"/>
        <item t="default"/>
      </items>
    </pivotField>
    <pivotField compact="0" outline="0" showAll="0"/>
    <pivotField compact="0" outline="0" showAll="0"/>
    <pivotField compact="0" outline="0" showAll="0"/>
    <pivotField compact="0" outline="0" showAll="0"/>
    <pivotField dataField="1" compact="0" outline="0" showAll="0"/>
    <pivotField dataField="1" compact="0" outline="0" showAll="0"/>
    <pivotField axis="axisRow" compact="0" outline="0" showAll="0">
      <items count="4">
        <item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2">
    <field x="9"/>
    <field x="2"/>
  </rowFields>
  <rowItems count="11">
    <i>
      <x/>
      <x/>
    </i>
    <i r="1">
      <x v="1"/>
    </i>
    <i r="1">
      <x v="2"/>
    </i>
    <i r="1">
      <x v="4"/>
    </i>
    <i t="default">
      <x/>
    </i>
    <i>
      <x v="1"/>
      <x/>
    </i>
    <i r="1">
      <x v="1"/>
    </i>
    <i r="1">
      <x v="2"/>
    </i>
    <i r="1">
      <x v="4"/>
    </i>
    <i t="default">
      <x v="1"/>
    </i>
    <i t="grand">
      <x/>
    </i>
  </rowItems>
  <colFields count="2">
    <field x="1"/>
    <field x="-2"/>
  </colFields>
  <colItems count="8">
    <i>
      <x/>
      <x/>
    </i>
    <i r="1" i="1">
      <x v="1"/>
    </i>
    <i>
      <x v="1"/>
      <x/>
    </i>
    <i r="1" i="1">
      <x v="1"/>
    </i>
    <i>
      <x v="2"/>
      <x/>
    </i>
    <i r="1" i="1">
      <x v="1"/>
    </i>
    <i t="grand">
      <x/>
    </i>
    <i t="grand" i="1">
      <x/>
    </i>
  </colItems>
  <dataFields count="2">
    <dataField name="Count of Min" fld="7" subtotal="count" baseField="0" baseItem="0"/>
    <dataField name="Sum of Max" fld="8"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saswimming.org/USASWeb/DesktopDefault.aspx?TabId=98&amp;Alias=Rainbow&amp;Lang=en" TargetMode="External"/><Relationship Id="rId13" Type="http://schemas.openxmlformats.org/officeDocument/2006/relationships/hyperlink" Target="http://www.usaswimming.org/DesktopDefault.aspx?TabId=1720&amp;Alias=Rainbow&amp;Lang=en" TargetMode="External"/><Relationship Id="rId18" Type="http://schemas.openxmlformats.org/officeDocument/2006/relationships/hyperlink" Target="http://www.usaswimming.org/DesktopDefault.aspx?TabId=1720&amp;Alias=Rainbow&amp;Lang=en" TargetMode="External"/><Relationship Id="rId3" Type="http://schemas.openxmlformats.org/officeDocument/2006/relationships/hyperlink" Target="http://www.usaswimming.org/DesktopDefault.aspx?TabId=1526&amp;Alias=Rainbow&amp;Lang=en" TargetMode="External"/><Relationship Id="rId7" Type="http://schemas.openxmlformats.org/officeDocument/2006/relationships/hyperlink" Target="http://www.usaswimming.org/DesktopDefault.aspx?TabId=1625&amp;Alias=Rainbow&amp;Lang=en" TargetMode="External"/><Relationship Id="rId12" Type="http://schemas.openxmlformats.org/officeDocument/2006/relationships/hyperlink" Target="http://www.usaswimming.org/DesktopDefault.aspx?TabId=1584&amp;Alias=Rainbow&amp;Lang=en" TargetMode="External"/><Relationship Id="rId17" Type="http://schemas.openxmlformats.org/officeDocument/2006/relationships/hyperlink" Target="http://www.usaswimming.org/DesktopDefault.aspx?TabId=1618&amp;Alias=Rainbow&amp;Lang=en" TargetMode="External"/><Relationship Id="rId2" Type="http://schemas.openxmlformats.org/officeDocument/2006/relationships/hyperlink" Target="http://www.coppa.org/comply.htm" TargetMode="External"/><Relationship Id="rId16" Type="http://schemas.openxmlformats.org/officeDocument/2006/relationships/hyperlink" Target="http://www.usaswimming.org/DesktopDefault.aspx?TabId=1617&amp;Alias=Rainbow&amp;Lang=en" TargetMode="External"/><Relationship Id="rId20" Type="http://schemas.openxmlformats.org/officeDocument/2006/relationships/drawing" Target="../drawings/drawing1.xml"/><Relationship Id="rId1" Type="http://schemas.openxmlformats.org/officeDocument/2006/relationships/hyperlink" Target="http://www.irs.gov/publications/p557/ch03.html" TargetMode="External"/><Relationship Id="rId6" Type="http://schemas.openxmlformats.org/officeDocument/2006/relationships/hyperlink" Target="http://www.gnb.ca/0131/pdf/s/bosdoc.doc" TargetMode="External"/><Relationship Id="rId11" Type="http://schemas.openxmlformats.org/officeDocument/2006/relationships/hyperlink" Target="http://www.usaswimming.org/DesktopDefault.aspx?TabId=1618&amp;Alias=Rainbow&amp;Lang=en" TargetMode="External"/><Relationship Id="rId5" Type="http://schemas.openxmlformats.org/officeDocument/2006/relationships/hyperlink" Target="http://www.usaswimming.org/DesktopDefault.aspx?TabId=1756&amp;Alias=Rainbow&amp;Lang=en-US" TargetMode="External"/><Relationship Id="rId15" Type="http://schemas.openxmlformats.org/officeDocument/2006/relationships/hyperlink" Target="http://www.mdswim.org/Left_Nav/Administration/Grant_Program_Club_Development.htm" TargetMode="External"/><Relationship Id="rId10" Type="http://schemas.openxmlformats.org/officeDocument/2006/relationships/hyperlink" Target="http://www.usaswimming.org/DesktopDefault.aspx?TabId=44&amp;Alias=Rainbow&amp;Lang=en" TargetMode="External"/><Relationship Id="rId19" Type="http://schemas.openxmlformats.org/officeDocument/2006/relationships/printerSettings" Target="../printerSettings/printerSettings1.bin"/><Relationship Id="rId4" Type="http://schemas.openxmlformats.org/officeDocument/2006/relationships/hyperlink" Target="http://www.usaswimming.org/ViewNewsArticle.aspx?TabId=1505&amp;itemid=4009&amp;mid=9389" TargetMode="External"/><Relationship Id="rId9" Type="http://schemas.openxmlformats.org/officeDocument/2006/relationships/hyperlink" Target="http://www.usaswimming.org/DesktopDefault.aspx?TabId=1529" TargetMode="External"/><Relationship Id="rId14" Type="http://schemas.openxmlformats.org/officeDocument/2006/relationships/hyperlink" Target="http://swimmingcoach.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213"/>
  <sheetViews>
    <sheetView tabSelected="1" zoomScaleNormal="100" zoomScalePageLayoutView="125" workbookViewId="0">
      <pane xSplit="5" ySplit="7" topLeftCell="F8" activePane="bottomRight" state="frozen"/>
      <selection pane="topRight" activeCell="F1" sqref="F1"/>
      <selection pane="bottomLeft" activeCell="A5" sqref="A5"/>
      <selection pane="bottomRight" activeCell="F214" sqref="F214"/>
    </sheetView>
  </sheetViews>
  <sheetFormatPr defaultColWidth="9.5" defaultRowHeight="12.75" x14ac:dyDescent="0.2"/>
  <cols>
    <col min="1" max="1" width="7.5" style="10" customWidth="1"/>
    <col min="2" max="2" width="5.83203125" style="10" customWidth="1"/>
    <col min="3" max="3" width="16.83203125" style="10" customWidth="1"/>
    <col min="4" max="4" width="14" style="17" customWidth="1"/>
    <col min="5" max="5" width="18.5" style="10" customWidth="1"/>
    <col min="6" max="6" width="67.5" style="28" customWidth="1"/>
    <col min="7" max="7" width="15" style="25" customWidth="1"/>
    <col min="8" max="8" width="6.1640625" style="15" customWidth="1"/>
    <col min="9" max="9" width="6.5" style="15" customWidth="1"/>
    <col min="10" max="10" width="13.5" style="10" customWidth="1"/>
    <col min="11" max="11" width="11.5" style="10" customWidth="1"/>
    <col min="12" max="12" width="9" style="10" customWidth="1"/>
    <col min="13" max="13" width="9" style="43" customWidth="1"/>
    <col min="14" max="14" width="10.83203125" style="43" customWidth="1"/>
    <col min="15" max="15" width="12.1640625" style="10" customWidth="1"/>
    <col min="16" max="16" width="11.83203125" style="10" customWidth="1"/>
    <col min="17" max="17" width="11.5" style="10" customWidth="1"/>
    <col min="18" max="18" width="10.5" style="49" customWidth="1"/>
    <col min="19" max="20" width="20" style="49" customWidth="1"/>
    <col min="21" max="21" width="17.5" style="49" customWidth="1"/>
    <col min="22" max="22" width="52.5" style="49" customWidth="1"/>
    <col min="23" max="23" width="9.5" style="10" customWidth="1"/>
    <col min="24" max="16384" width="9.5" style="10"/>
  </cols>
  <sheetData>
    <row r="1" spans="1:24" ht="18.75" x14ac:dyDescent="0.2">
      <c r="A1" s="1" t="s">
        <v>0</v>
      </c>
      <c r="B1" s="9"/>
      <c r="D1" s="9"/>
      <c r="E1" s="9" t="s">
        <v>1</v>
      </c>
      <c r="F1" s="9"/>
      <c r="G1" s="22"/>
      <c r="H1" s="11"/>
      <c r="I1" s="12"/>
      <c r="R1" s="10"/>
      <c r="S1" s="10"/>
      <c r="T1" s="10"/>
      <c r="U1" s="10"/>
      <c r="V1" s="10"/>
    </row>
    <row r="2" spans="1:24" hidden="1" x14ac:dyDescent="0.2">
      <c r="A2" s="8"/>
      <c r="B2" s="9"/>
      <c r="D2" s="9"/>
      <c r="E2" s="9"/>
      <c r="F2" s="9"/>
      <c r="G2" s="22"/>
      <c r="J2" s="13" t="s">
        <v>2</v>
      </c>
      <c r="K2" s="13" t="s">
        <v>3</v>
      </c>
      <c r="R2" s="10"/>
      <c r="S2" s="14"/>
      <c r="T2" s="14"/>
      <c r="U2" s="10"/>
      <c r="V2" s="10"/>
    </row>
    <row r="3" spans="1:24" hidden="1" x14ac:dyDescent="0.2">
      <c r="A3" s="8"/>
      <c r="B3" s="9"/>
      <c r="D3" s="9"/>
      <c r="E3" s="26"/>
      <c r="F3" s="9"/>
      <c r="G3" s="22"/>
      <c r="J3" s="13">
        <v>1</v>
      </c>
      <c r="K3" s="42">
        <f>I56</f>
        <v>44</v>
      </c>
      <c r="M3" s="32">
        <f>M56</f>
        <v>0</v>
      </c>
      <c r="N3" s="32">
        <f>N56</f>
        <v>0</v>
      </c>
      <c r="O3" s="32">
        <f>O56</f>
        <v>0</v>
      </c>
      <c r="P3" s="32">
        <f>P56</f>
        <v>0</v>
      </c>
      <c r="Q3" s="32">
        <f>Q56</f>
        <v>0</v>
      </c>
      <c r="U3" s="10"/>
      <c r="V3" s="10"/>
    </row>
    <row r="4" spans="1:24" hidden="1" x14ac:dyDescent="0.2">
      <c r="A4" s="8"/>
      <c r="B4" s="9"/>
      <c r="D4" s="9"/>
      <c r="E4" s="9"/>
      <c r="F4" s="9"/>
      <c r="G4" s="22"/>
      <c r="J4" s="13">
        <v>2</v>
      </c>
      <c r="K4" s="42">
        <f>I134</f>
        <v>80</v>
      </c>
      <c r="M4" s="34">
        <f>M134</f>
        <v>0</v>
      </c>
      <c r="N4" s="34">
        <f>N134</f>
        <v>0</v>
      </c>
      <c r="O4" s="34">
        <f>O134</f>
        <v>0</v>
      </c>
      <c r="P4" s="34">
        <f>P134</f>
        <v>0</v>
      </c>
      <c r="Q4" s="34">
        <f>Q134</f>
        <v>0</v>
      </c>
      <c r="U4" s="10"/>
      <c r="V4" s="10"/>
    </row>
    <row r="5" spans="1:24" hidden="1" x14ac:dyDescent="0.2">
      <c r="C5" s="3"/>
      <c r="D5" s="3"/>
      <c r="E5" s="3"/>
      <c r="F5" s="27"/>
      <c r="G5" s="3"/>
      <c r="J5" s="13">
        <v>3</v>
      </c>
      <c r="K5" s="42">
        <f>I213</f>
        <v>72.8</v>
      </c>
      <c r="M5" s="34">
        <f>M213</f>
        <v>0</v>
      </c>
      <c r="N5" s="34">
        <f>N213</f>
        <v>0</v>
      </c>
      <c r="O5" s="34">
        <f>O213</f>
        <v>0</v>
      </c>
      <c r="P5" s="34">
        <f>P213</f>
        <v>0</v>
      </c>
      <c r="Q5" s="34">
        <f>Q213</f>
        <v>0</v>
      </c>
      <c r="U5" s="10"/>
      <c r="V5" s="10"/>
    </row>
    <row r="6" spans="1:24" x14ac:dyDescent="0.2">
      <c r="D6" s="2"/>
      <c r="E6" s="2"/>
      <c r="F6" s="26"/>
      <c r="G6" s="23"/>
      <c r="H6" s="16" t="s">
        <v>543</v>
      </c>
      <c r="I6" s="2"/>
      <c r="R6" s="10"/>
      <c r="S6" s="10"/>
      <c r="T6" s="10"/>
      <c r="U6" s="10"/>
      <c r="V6" s="10"/>
    </row>
    <row r="7" spans="1:24" ht="25.5" x14ac:dyDescent="0.2">
      <c r="A7" s="4" t="s">
        <v>4</v>
      </c>
      <c r="B7" s="4" t="s">
        <v>2</v>
      </c>
      <c r="C7" s="5" t="s">
        <v>5</v>
      </c>
      <c r="D7" s="5" t="s">
        <v>6</v>
      </c>
      <c r="E7" s="183" t="s">
        <v>7</v>
      </c>
      <c r="F7" s="24" t="s">
        <v>8</v>
      </c>
      <c r="G7" s="24" t="s">
        <v>506</v>
      </c>
      <c r="H7" s="6" t="s">
        <v>10</v>
      </c>
      <c r="I7" s="6" t="s">
        <v>11</v>
      </c>
      <c r="J7" s="5" t="s">
        <v>12</v>
      </c>
      <c r="K7" s="7" t="s">
        <v>13</v>
      </c>
      <c r="L7" s="6" t="s">
        <v>14</v>
      </c>
      <c r="M7" s="6" t="s">
        <v>15</v>
      </c>
      <c r="N7" s="6" t="s">
        <v>16</v>
      </c>
      <c r="O7" s="18" t="s">
        <v>17</v>
      </c>
      <c r="P7" s="18" t="s">
        <v>18</v>
      </c>
      <c r="Q7" s="19" t="s">
        <v>19</v>
      </c>
      <c r="R7" s="18" t="s">
        <v>20</v>
      </c>
      <c r="S7" s="20" t="s">
        <v>21</v>
      </c>
      <c r="T7" s="20" t="s">
        <v>22</v>
      </c>
      <c r="U7" s="21" t="s">
        <v>23</v>
      </c>
      <c r="V7" s="20" t="s">
        <v>24</v>
      </c>
    </row>
    <row r="8" spans="1:24" ht="90.6" customHeight="1" x14ac:dyDescent="0.2">
      <c r="A8" s="79" t="s">
        <v>25</v>
      </c>
      <c r="B8" s="79">
        <v>1</v>
      </c>
      <c r="C8" s="80" t="s">
        <v>26</v>
      </c>
      <c r="D8" s="76" t="s">
        <v>27</v>
      </c>
      <c r="E8" s="76" t="s">
        <v>28</v>
      </c>
      <c r="F8" s="73" t="s">
        <v>29</v>
      </c>
      <c r="G8" s="96"/>
      <c r="H8" s="86">
        <v>1</v>
      </c>
      <c r="I8" s="86">
        <v>1</v>
      </c>
      <c r="J8" s="95" t="s">
        <v>30</v>
      </c>
      <c r="K8" s="95" t="s">
        <v>31</v>
      </c>
      <c r="L8" s="69" t="s">
        <v>32</v>
      </c>
      <c r="M8" s="40"/>
      <c r="N8" s="40"/>
      <c r="O8" s="36"/>
      <c r="P8" s="36"/>
      <c r="Q8" s="36"/>
      <c r="R8" s="37"/>
      <c r="S8" s="182"/>
      <c r="T8" s="180"/>
      <c r="U8" s="64"/>
      <c r="V8" s="92"/>
      <c r="X8" s="72"/>
    </row>
    <row r="9" spans="1:24" ht="105.6" customHeight="1" x14ac:dyDescent="0.2">
      <c r="A9" s="79" t="s">
        <v>33</v>
      </c>
      <c r="B9" s="79">
        <v>1</v>
      </c>
      <c r="C9" s="80" t="s">
        <v>26</v>
      </c>
      <c r="D9" s="76" t="s">
        <v>27</v>
      </c>
      <c r="E9" s="76" t="s">
        <v>34</v>
      </c>
      <c r="F9" s="73" t="s">
        <v>559</v>
      </c>
      <c r="G9" s="184" t="s">
        <v>35</v>
      </c>
      <c r="H9" s="86">
        <v>1</v>
      </c>
      <c r="I9" s="86">
        <v>1</v>
      </c>
      <c r="J9" s="95" t="s">
        <v>30</v>
      </c>
      <c r="K9" s="95" t="s">
        <v>36</v>
      </c>
      <c r="L9" s="69" t="s">
        <v>32</v>
      </c>
      <c r="M9" s="40"/>
      <c r="N9" s="40"/>
      <c r="O9" s="36"/>
      <c r="P9" s="36"/>
      <c r="Q9" s="36"/>
      <c r="R9" s="37"/>
      <c r="S9" s="182"/>
      <c r="T9" s="180"/>
      <c r="U9" s="64"/>
      <c r="V9" s="92"/>
      <c r="X9" s="72"/>
    </row>
    <row r="10" spans="1:24" ht="85.9" customHeight="1" x14ac:dyDescent="0.2">
      <c r="A10" s="79" t="s">
        <v>37</v>
      </c>
      <c r="B10" s="79">
        <v>1</v>
      </c>
      <c r="C10" s="80" t="s">
        <v>26</v>
      </c>
      <c r="D10" s="76" t="s">
        <v>27</v>
      </c>
      <c r="E10" s="76" t="s">
        <v>38</v>
      </c>
      <c r="F10" s="73" t="s">
        <v>39</v>
      </c>
      <c r="G10" s="96" t="str">
        <f>HYPERLINK("http://www.irs.gov/publications/p557/ch03.html","501(c)(3)")</f>
        <v>501(c)(3)</v>
      </c>
      <c r="H10" s="86">
        <v>1</v>
      </c>
      <c r="I10" s="86">
        <v>1</v>
      </c>
      <c r="J10" s="95" t="s">
        <v>30</v>
      </c>
      <c r="K10" s="95" t="s">
        <v>40</v>
      </c>
      <c r="L10" s="69" t="s">
        <v>32</v>
      </c>
      <c r="M10" s="40"/>
      <c r="N10" s="40"/>
      <c r="O10" s="36"/>
      <c r="P10" s="36"/>
      <c r="Q10" s="36"/>
      <c r="R10" s="37"/>
      <c r="S10" s="182"/>
      <c r="T10" s="180"/>
      <c r="U10" s="64"/>
      <c r="V10" s="92"/>
      <c r="X10" s="72"/>
    </row>
    <row r="11" spans="1:24" ht="90" customHeight="1" x14ac:dyDescent="0.2">
      <c r="A11" s="79" t="s">
        <v>41</v>
      </c>
      <c r="B11" s="79">
        <v>1</v>
      </c>
      <c r="C11" s="80" t="s">
        <v>26</v>
      </c>
      <c r="D11" s="76" t="s">
        <v>27</v>
      </c>
      <c r="E11" s="76" t="s">
        <v>42</v>
      </c>
      <c r="F11" s="73" t="s">
        <v>560</v>
      </c>
      <c r="G11" s="96"/>
      <c r="H11" s="86">
        <v>1</v>
      </c>
      <c r="I11" s="86">
        <v>1</v>
      </c>
      <c r="J11" s="95" t="s">
        <v>30</v>
      </c>
      <c r="K11" s="95" t="s">
        <v>36</v>
      </c>
      <c r="L11" s="69" t="s">
        <v>32</v>
      </c>
      <c r="M11" s="40"/>
      <c r="N11" s="40"/>
      <c r="O11" s="36"/>
      <c r="P11" s="36"/>
      <c r="Q11" s="36"/>
      <c r="R11" s="37"/>
      <c r="S11" s="182"/>
      <c r="T11" s="180"/>
      <c r="U11" s="64"/>
      <c r="V11" s="92"/>
      <c r="X11" s="72"/>
    </row>
    <row r="12" spans="1:24" ht="57.75" customHeight="1" x14ac:dyDescent="0.2">
      <c r="A12" s="79" t="s">
        <v>43</v>
      </c>
      <c r="B12" s="79">
        <v>1</v>
      </c>
      <c r="C12" s="80" t="s">
        <v>26</v>
      </c>
      <c r="D12" s="76" t="s">
        <v>27</v>
      </c>
      <c r="E12" s="76" t="s">
        <v>44</v>
      </c>
      <c r="F12" s="73" t="s">
        <v>45</v>
      </c>
      <c r="G12" s="184" t="str">
        <f>HYPERLINK("http://www.usaswimming.org/DesktopDefault.aspx?TabId=1651&amp;Alias=Rainbow&amp;Lang=en","Insurance and Risk Management")</f>
        <v>Insurance and Risk Management</v>
      </c>
      <c r="H12" s="86">
        <v>1</v>
      </c>
      <c r="I12" s="86">
        <v>1</v>
      </c>
      <c r="J12" s="95" t="s">
        <v>30</v>
      </c>
      <c r="K12" s="95" t="s">
        <v>31</v>
      </c>
      <c r="L12" s="69" t="s">
        <v>32</v>
      </c>
      <c r="M12" s="40"/>
      <c r="N12" s="40"/>
      <c r="O12" s="36"/>
      <c r="P12" s="36"/>
      <c r="Q12" s="36"/>
      <c r="R12" s="37"/>
      <c r="S12" s="182"/>
      <c r="T12" s="180"/>
      <c r="U12" s="64"/>
      <c r="V12" s="92"/>
      <c r="X12" s="72"/>
    </row>
    <row r="13" spans="1:24" ht="162.6" customHeight="1" x14ac:dyDescent="0.2">
      <c r="A13" s="79" t="s">
        <v>46</v>
      </c>
      <c r="B13" s="79">
        <v>1</v>
      </c>
      <c r="C13" s="80" t="s">
        <v>26</v>
      </c>
      <c r="D13" s="76" t="s">
        <v>27</v>
      </c>
      <c r="E13" s="76" t="s">
        <v>47</v>
      </c>
      <c r="F13" s="73" t="s">
        <v>561</v>
      </c>
      <c r="G13" s="96"/>
      <c r="H13" s="86">
        <v>1</v>
      </c>
      <c r="I13" s="86">
        <v>1</v>
      </c>
      <c r="J13" s="95" t="s">
        <v>30</v>
      </c>
      <c r="K13" s="95" t="s">
        <v>36</v>
      </c>
      <c r="L13" s="69" t="s">
        <v>32</v>
      </c>
      <c r="M13" s="40"/>
      <c r="N13" s="40"/>
      <c r="O13" s="36"/>
      <c r="P13" s="36"/>
      <c r="Q13" s="36"/>
      <c r="R13" s="37"/>
      <c r="S13" s="182"/>
      <c r="T13" s="180"/>
      <c r="U13" s="64"/>
      <c r="V13" s="92"/>
      <c r="X13" s="72"/>
    </row>
    <row r="14" spans="1:24" ht="106.15" customHeight="1" x14ac:dyDescent="0.2">
      <c r="A14" s="79" t="s">
        <v>48</v>
      </c>
      <c r="B14" s="79">
        <v>1</v>
      </c>
      <c r="C14" s="80" t="s">
        <v>26</v>
      </c>
      <c r="D14" s="76" t="s">
        <v>27</v>
      </c>
      <c r="E14" s="76" t="s">
        <v>49</v>
      </c>
      <c r="F14" s="73" t="s">
        <v>50</v>
      </c>
      <c r="G14" s="184" t="str">
        <f>HYPERLINK("http://www.usaswimming.org/DesktopDefault.aspx?TabId=1526&amp;Alias=Rainbow&amp;Lang=en","Open Water Meet Application")</f>
        <v>Open Water Meet Application</v>
      </c>
      <c r="H14" s="86">
        <v>1</v>
      </c>
      <c r="I14" s="86">
        <v>1</v>
      </c>
      <c r="J14" s="95" t="s">
        <v>30</v>
      </c>
      <c r="K14" s="95" t="s">
        <v>31</v>
      </c>
      <c r="L14" s="69" t="s">
        <v>32</v>
      </c>
      <c r="M14" s="40"/>
      <c r="N14" s="40"/>
      <c r="O14" s="36"/>
      <c r="P14" s="36"/>
      <c r="Q14" s="36"/>
      <c r="R14" s="37"/>
      <c r="S14" s="182"/>
      <c r="T14" s="180"/>
      <c r="U14" s="64"/>
      <c r="V14" s="92"/>
      <c r="X14" s="72"/>
    </row>
    <row r="15" spans="1:24" ht="95.25" customHeight="1" x14ac:dyDescent="0.2">
      <c r="A15" s="79" t="s">
        <v>51</v>
      </c>
      <c r="B15" s="79">
        <v>1</v>
      </c>
      <c r="C15" s="80" t="s">
        <v>26</v>
      </c>
      <c r="D15" s="76" t="s">
        <v>52</v>
      </c>
      <c r="E15" s="76" t="s">
        <v>53</v>
      </c>
      <c r="F15" s="73" t="s">
        <v>54</v>
      </c>
      <c r="G15" s="184" t="str">
        <f>HYPERLINK("http://www.usaswimming.org/DesktopDefault.aspx?TabId=1525&amp;Alias=Rainbow&amp;Lang=en","LSC Financial Reporting Requirements")</f>
        <v>LSC Financial Reporting Requirements</v>
      </c>
      <c r="H15" s="86">
        <v>1</v>
      </c>
      <c r="I15" s="86">
        <v>1</v>
      </c>
      <c r="J15" s="95" t="s">
        <v>30</v>
      </c>
      <c r="K15" s="95" t="s">
        <v>31</v>
      </c>
      <c r="L15" s="69" t="s">
        <v>32</v>
      </c>
      <c r="M15" s="40"/>
      <c r="N15" s="40"/>
      <c r="O15" s="36"/>
      <c r="P15" s="36"/>
      <c r="Q15" s="36"/>
      <c r="R15" s="37"/>
      <c r="S15" s="182"/>
      <c r="T15" s="180"/>
      <c r="U15" s="64"/>
      <c r="V15" s="92"/>
      <c r="X15" s="72"/>
    </row>
    <row r="16" spans="1:24" ht="109.9" customHeight="1" x14ac:dyDescent="0.2">
      <c r="A16" s="79" t="s">
        <v>55</v>
      </c>
      <c r="B16" s="79">
        <v>1</v>
      </c>
      <c r="C16" s="76" t="s">
        <v>26</v>
      </c>
      <c r="D16" s="76" t="s">
        <v>52</v>
      </c>
      <c r="E16" s="76" t="s">
        <v>426</v>
      </c>
      <c r="F16" s="73" t="s">
        <v>539</v>
      </c>
      <c r="G16" s="184" t="str">
        <f>HYPERLINK("http://www.usaswimming.org/DesktopDefault.aspx?TabId=1525&amp;Alias=Rainbow&amp;Lang=en","LSC Financial Reporting Requirements")</f>
        <v>LSC Financial Reporting Requirements</v>
      </c>
      <c r="H16" s="86">
        <v>1</v>
      </c>
      <c r="I16" s="86">
        <v>1</v>
      </c>
      <c r="J16" s="95" t="s">
        <v>30</v>
      </c>
      <c r="K16" s="95" t="s">
        <v>31</v>
      </c>
      <c r="L16" s="69" t="s">
        <v>32</v>
      </c>
      <c r="M16" s="40"/>
      <c r="N16" s="40"/>
      <c r="O16" s="36"/>
      <c r="P16" s="36"/>
      <c r="Q16" s="36"/>
      <c r="R16" s="37"/>
      <c r="S16" s="182"/>
      <c r="T16" s="180"/>
      <c r="U16" s="64"/>
      <c r="V16" s="92"/>
      <c r="X16" s="72"/>
    </row>
    <row r="17" spans="1:24" ht="102" customHeight="1" x14ac:dyDescent="0.2">
      <c r="A17" s="79" t="s">
        <v>56</v>
      </c>
      <c r="B17" s="79">
        <v>1</v>
      </c>
      <c r="C17" s="80" t="s">
        <v>26</v>
      </c>
      <c r="D17" s="76" t="s">
        <v>52</v>
      </c>
      <c r="E17" s="76" t="s">
        <v>57</v>
      </c>
      <c r="F17" s="73" t="s">
        <v>58</v>
      </c>
      <c r="G17" s="96"/>
      <c r="H17" s="86">
        <v>1</v>
      </c>
      <c r="I17" s="86">
        <v>1</v>
      </c>
      <c r="J17" s="95" t="s">
        <v>30</v>
      </c>
      <c r="K17" s="95" t="s">
        <v>59</v>
      </c>
      <c r="L17" s="69" t="s">
        <v>63</v>
      </c>
      <c r="M17" s="40"/>
      <c r="N17" s="40"/>
      <c r="O17" s="36"/>
      <c r="P17" s="36"/>
      <c r="Q17" s="36"/>
      <c r="R17" s="37"/>
      <c r="S17" s="182"/>
      <c r="T17" s="180"/>
      <c r="U17" s="64"/>
      <c r="V17" s="92"/>
      <c r="X17" s="72"/>
    </row>
    <row r="18" spans="1:24" ht="114" customHeight="1" x14ac:dyDescent="0.2">
      <c r="A18" s="79" t="s">
        <v>60</v>
      </c>
      <c r="B18" s="79">
        <v>1</v>
      </c>
      <c r="C18" s="80" t="s">
        <v>26</v>
      </c>
      <c r="D18" s="76" t="s">
        <v>52</v>
      </c>
      <c r="E18" s="76" t="s">
        <v>61</v>
      </c>
      <c r="F18" s="73" t="s">
        <v>62</v>
      </c>
      <c r="G18" s="96"/>
      <c r="H18" s="86">
        <v>1</v>
      </c>
      <c r="I18" s="86">
        <v>1</v>
      </c>
      <c r="J18" s="95" t="s">
        <v>30</v>
      </c>
      <c r="K18" s="95" t="s">
        <v>59</v>
      </c>
      <c r="L18" s="69" t="s">
        <v>63</v>
      </c>
      <c r="M18" s="40"/>
      <c r="N18" s="40"/>
      <c r="O18" s="36"/>
      <c r="P18" s="36"/>
      <c r="Q18" s="36"/>
      <c r="R18" s="37"/>
      <c r="S18" s="182"/>
      <c r="T18" s="180"/>
      <c r="U18" s="64"/>
      <c r="V18" s="92"/>
      <c r="X18" s="72"/>
    </row>
    <row r="19" spans="1:24" ht="125.45" customHeight="1" x14ac:dyDescent="0.2">
      <c r="A19" s="79" t="s">
        <v>64</v>
      </c>
      <c r="B19" s="79">
        <v>1</v>
      </c>
      <c r="C19" s="80" t="s">
        <v>26</v>
      </c>
      <c r="D19" s="76" t="s">
        <v>65</v>
      </c>
      <c r="E19" s="76" t="s">
        <v>66</v>
      </c>
      <c r="F19" s="73" t="s">
        <v>562</v>
      </c>
      <c r="G19" s="96"/>
      <c r="H19" s="86">
        <v>1</v>
      </c>
      <c r="I19" s="86">
        <v>1</v>
      </c>
      <c r="J19" s="95" t="s">
        <v>30</v>
      </c>
      <c r="K19" s="95" t="s">
        <v>36</v>
      </c>
      <c r="L19" s="69" t="s">
        <v>32</v>
      </c>
      <c r="M19" s="40"/>
      <c r="N19" s="40"/>
      <c r="O19" s="36"/>
      <c r="P19" s="36"/>
      <c r="Q19" s="36"/>
      <c r="R19" s="37"/>
      <c r="S19" s="182"/>
      <c r="T19" s="180"/>
      <c r="U19" s="64"/>
      <c r="V19" s="92"/>
      <c r="X19" s="72"/>
    </row>
    <row r="20" spans="1:24" ht="120" customHeight="1" x14ac:dyDescent="0.2">
      <c r="A20" s="79" t="s">
        <v>67</v>
      </c>
      <c r="B20" s="79">
        <v>1</v>
      </c>
      <c r="C20" s="80" t="s">
        <v>26</v>
      </c>
      <c r="D20" s="76" t="s">
        <v>65</v>
      </c>
      <c r="E20" s="76" t="s">
        <v>68</v>
      </c>
      <c r="F20" s="73" t="s">
        <v>563</v>
      </c>
      <c r="G20" s="96"/>
      <c r="H20" s="86">
        <v>1</v>
      </c>
      <c r="I20" s="86">
        <v>1</v>
      </c>
      <c r="J20" s="95" t="s">
        <v>30</v>
      </c>
      <c r="K20" s="95" t="s">
        <v>36</v>
      </c>
      <c r="L20" s="69" t="s">
        <v>32</v>
      </c>
      <c r="M20" s="40"/>
      <c r="N20" s="40"/>
      <c r="O20" s="36"/>
      <c r="P20" s="36"/>
      <c r="Q20" s="36"/>
      <c r="R20" s="37"/>
      <c r="S20" s="182"/>
      <c r="T20" s="180"/>
      <c r="U20" s="64"/>
      <c r="V20" s="92"/>
      <c r="X20" s="72"/>
    </row>
    <row r="21" spans="1:24" ht="163.5" customHeight="1" x14ac:dyDescent="0.2">
      <c r="A21" s="79" t="s">
        <v>69</v>
      </c>
      <c r="B21" s="79">
        <v>1</v>
      </c>
      <c r="C21" s="80" t="s">
        <v>26</v>
      </c>
      <c r="D21" s="76" t="s">
        <v>65</v>
      </c>
      <c r="E21" s="76" t="s">
        <v>70</v>
      </c>
      <c r="F21" s="73" t="s">
        <v>71</v>
      </c>
      <c r="G21" s="184" t="s">
        <v>536</v>
      </c>
      <c r="H21" s="86">
        <v>1</v>
      </c>
      <c r="I21" s="86">
        <v>1</v>
      </c>
      <c r="J21" s="95" t="s">
        <v>30</v>
      </c>
      <c r="K21" s="95" t="s">
        <v>59</v>
      </c>
      <c r="L21" s="69" t="s">
        <v>530</v>
      </c>
      <c r="M21" s="40"/>
      <c r="N21" s="40"/>
      <c r="O21" s="36"/>
      <c r="P21" s="36"/>
      <c r="Q21" s="36"/>
      <c r="R21" s="37"/>
      <c r="S21" s="182"/>
      <c r="T21" s="180"/>
      <c r="U21" s="64"/>
      <c r="V21" s="92"/>
      <c r="X21" s="72"/>
    </row>
    <row r="22" spans="1:24" ht="217.9" customHeight="1" x14ac:dyDescent="0.2">
      <c r="A22" s="79" t="s">
        <v>72</v>
      </c>
      <c r="B22" s="79">
        <v>1</v>
      </c>
      <c r="C22" s="80" t="s">
        <v>26</v>
      </c>
      <c r="D22" s="76" t="s">
        <v>65</v>
      </c>
      <c r="E22" s="76" t="s">
        <v>73</v>
      </c>
      <c r="F22" s="73" t="s">
        <v>74</v>
      </c>
      <c r="G22" s="96"/>
      <c r="H22" s="86">
        <v>1</v>
      </c>
      <c r="I22" s="86">
        <v>1</v>
      </c>
      <c r="J22" s="95" t="s">
        <v>30</v>
      </c>
      <c r="K22" s="95" t="s">
        <v>59</v>
      </c>
      <c r="L22" s="69" t="s">
        <v>63</v>
      </c>
      <c r="M22" s="40"/>
      <c r="N22" s="40"/>
      <c r="O22" s="36"/>
      <c r="P22" s="36"/>
      <c r="Q22" s="36"/>
      <c r="R22" s="37"/>
      <c r="S22" s="182"/>
      <c r="T22" s="180"/>
      <c r="U22" s="64"/>
      <c r="V22" s="92"/>
      <c r="X22" s="72"/>
    </row>
    <row r="23" spans="1:24" ht="117" customHeight="1" x14ac:dyDescent="0.2">
      <c r="A23" s="79" t="s">
        <v>75</v>
      </c>
      <c r="B23" s="79">
        <v>1</v>
      </c>
      <c r="C23" s="80" t="s">
        <v>26</v>
      </c>
      <c r="D23" s="76" t="s">
        <v>65</v>
      </c>
      <c r="E23" s="76" t="s">
        <v>76</v>
      </c>
      <c r="F23" s="73" t="s">
        <v>564</v>
      </c>
      <c r="G23" s="184" t="s">
        <v>535</v>
      </c>
      <c r="H23" s="86">
        <v>1</v>
      </c>
      <c r="I23" s="86">
        <v>1</v>
      </c>
      <c r="J23" s="95" t="s">
        <v>30</v>
      </c>
      <c r="K23" s="95" t="s">
        <v>36</v>
      </c>
      <c r="L23" s="69" t="s">
        <v>531</v>
      </c>
      <c r="M23" s="40"/>
      <c r="N23" s="40"/>
      <c r="O23" s="36"/>
      <c r="P23" s="36"/>
      <c r="Q23" s="36"/>
      <c r="R23" s="37"/>
      <c r="S23" s="182"/>
      <c r="T23" s="180"/>
      <c r="U23" s="64"/>
      <c r="V23" s="92"/>
      <c r="X23" s="72"/>
    </row>
    <row r="24" spans="1:24" ht="96.6" customHeight="1" x14ac:dyDescent="0.2">
      <c r="A24" s="79" t="s">
        <v>77</v>
      </c>
      <c r="B24" s="79">
        <v>1</v>
      </c>
      <c r="C24" s="80" t="s">
        <v>26</v>
      </c>
      <c r="D24" s="76" t="s">
        <v>65</v>
      </c>
      <c r="E24" s="76" t="s">
        <v>78</v>
      </c>
      <c r="F24" s="73" t="s">
        <v>565</v>
      </c>
      <c r="G24" s="96"/>
      <c r="H24" s="86">
        <v>1</v>
      </c>
      <c r="I24" s="86">
        <v>1</v>
      </c>
      <c r="J24" s="95" t="s">
        <v>30</v>
      </c>
      <c r="K24" s="95" t="s">
        <v>36</v>
      </c>
      <c r="L24" s="69" t="s">
        <v>531</v>
      </c>
      <c r="M24" s="40"/>
      <c r="N24" s="40"/>
      <c r="O24" s="36"/>
      <c r="P24" s="36"/>
      <c r="Q24" s="36"/>
      <c r="R24" s="37"/>
      <c r="S24" s="182"/>
      <c r="T24" s="180"/>
      <c r="U24" s="64"/>
      <c r="V24" s="92"/>
      <c r="X24" s="72"/>
    </row>
    <row r="25" spans="1:24" ht="102" x14ac:dyDescent="0.2">
      <c r="A25" s="79" t="s">
        <v>79</v>
      </c>
      <c r="B25" s="79">
        <v>1</v>
      </c>
      <c r="C25" s="80" t="s">
        <v>26</v>
      </c>
      <c r="D25" s="76" t="s">
        <v>65</v>
      </c>
      <c r="E25" s="76" t="s">
        <v>80</v>
      </c>
      <c r="F25" s="73" t="s">
        <v>566</v>
      </c>
      <c r="G25" s="96"/>
      <c r="H25" s="86">
        <v>1</v>
      </c>
      <c r="I25" s="86">
        <v>1</v>
      </c>
      <c r="J25" s="95" t="s">
        <v>30</v>
      </c>
      <c r="K25" s="95" t="s">
        <v>36</v>
      </c>
      <c r="L25" s="69" t="s">
        <v>63</v>
      </c>
      <c r="M25" s="40"/>
      <c r="N25" s="40"/>
      <c r="O25" s="36"/>
      <c r="P25" s="36"/>
      <c r="Q25" s="36"/>
      <c r="R25" s="37"/>
      <c r="S25" s="182"/>
      <c r="T25" s="180"/>
      <c r="U25" s="64"/>
      <c r="V25" s="92"/>
      <c r="X25" s="72"/>
    </row>
    <row r="26" spans="1:24" ht="120" customHeight="1" x14ac:dyDescent="0.2">
      <c r="A26" s="79" t="s">
        <v>81</v>
      </c>
      <c r="B26" s="79">
        <v>1</v>
      </c>
      <c r="C26" s="80" t="s">
        <v>26</v>
      </c>
      <c r="D26" s="76" t="s">
        <v>65</v>
      </c>
      <c r="E26" s="76" t="s">
        <v>82</v>
      </c>
      <c r="F26" s="73" t="s">
        <v>83</v>
      </c>
      <c r="G26" s="96"/>
      <c r="H26" s="86">
        <v>1</v>
      </c>
      <c r="I26" s="86">
        <v>1</v>
      </c>
      <c r="J26" s="95" t="s">
        <v>30</v>
      </c>
      <c r="K26" s="95" t="s">
        <v>84</v>
      </c>
      <c r="L26" s="69" t="s">
        <v>63</v>
      </c>
      <c r="M26" s="40"/>
      <c r="N26" s="40"/>
      <c r="O26" s="36"/>
      <c r="P26" s="36"/>
      <c r="Q26" s="36"/>
      <c r="R26" s="37"/>
      <c r="S26" s="182"/>
      <c r="T26" s="180"/>
      <c r="U26" s="64"/>
      <c r="V26" s="92"/>
      <c r="X26" s="72"/>
    </row>
    <row r="27" spans="1:24" ht="76.5" x14ac:dyDescent="0.2">
      <c r="A27" s="79" t="s">
        <v>85</v>
      </c>
      <c r="B27" s="79">
        <v>1</v>
      </c>
      <c r="C27" s="80" t="s">
        <v>26</v>
      </c>
      <c r="D27" s="76" t="s">
        <v>65</v>
      </c>
      <c r="E27" s="76" t="s">
        <v>86</v>
      </c>
      <c r="F27" s="73" t="s">
        <v>428</v>
      </c>
      <c r="G27" s="184" t="s">
        <v>87</v>
      </c>
      <c r="H27" s="86">
        <v>1</v>
      </c>
      <c r="I27" s="86">
        <v>1</v>
      </c>
      <c r="J27" s="95" t="s">
        <v>30</v>
      </c>
      <c r="K27" s="95" t="s">
        <v>31</v>
      </c>
      <c r="L27" s="69" t="s">
        <v>32</v>
      </c>
      <c r="M27" s="40"/>
      <c r="N27" s="40"/>
      <c r="O27" s="36"/>
      <c r="P27" s="36"/>
      <c r="Q27" s="36"/>
      <c r="R27" s="37"/>
      <c r="S27" s="182"/>
      <c r="T27" s="180"/>
      <c r="U27" s="64"/>
      <c r="V27" s="92"/>
      <c r="X27" s="72"/>
    </row>
    <row r="28" spans="1:24" ht="117" customHeight="1" x14ac:dyDescent="0.2">
      <c r="A28" s="79" t="s">
        <v>88</v>
      </c>
      <c r="B28" s="79">
        <v>1</v>
      </c>
      <c r="C28" s="80" t="s">
        <v>26</v>
      </c>
      <c r="D28" s="76" t="s">
        <v>65</v>
      </c>
      <c r="E28" s="76" t="s">
        <v>89</v>
      </c>
      <c r="F28" s="73" t="s">
        <v>90</v>
      </c>
      <c r="G28" s="184" t="s">
        <v>537</v>
      </c>
      <c r="H28" s="86">
        <v>1</v>
      </c>
      <c r="I28" s="86">
        <v>1</v>
      </c>
      <c r="J28" s="95" t="s">
        <v>30</v>
      </c>
      <c r="K28" s="95" t="s">
        <v>59</v>
      </c>
      <c r="L28" s="69" t="s">
        <v>63</v>
      </c>
      <c r="M28" s="40"/>
      <c r="N28" s="40"/>
      <c r="O28" s="36"/>
      <c r="P28" s="36"/>
      <c r="Q28" s="36"/>
      <c r="R28" s="37"/>
      <c r="S28" s="182"/>
      <c r="T28" s="180"/>
      <c r="U28" s="64"/>
      <c r="V28" s="92"/>
      <c r="X28" s="72"/>
    </row>
    <row r="29" spans="1:24" ht="136.9" customHeight="1" x14ac:dyDescent="0.2">
      <c r="A29" s="79" t="s">
        <v>91</v>
      </c>
      <c r="B29" s="79">
        <v>1</v>
      </c>
      <c r="C29" s="80" t="s">
        <v>26</v>
      </c>
      <c r="D29" s="76" t="s">
        <v>65</v>
      </c>
      <c r="E29" s="76" t="s">
        <v>92</v>
      </c>
      <c r="F29" s="73" t="s">
        <v>567</v>
      </c>
      <c r="G29" s="96"/>
      <c r="H29" s="86">
        <v>1</v>
      </c>
      <c r="I29" s="86">
        <v>1</v>
      </c>
      <c r="J29" s="95" t="s">
        <v>30</v>
      </c>
      <c r="K29" s="95" t="s">
        <v>36</v>
      </c>
      <c r="L29" s="69" t="s">
        <v>531</v>
      </c>
      <c r="M29" s="40"/>
      <c r="N29" s="40"/>
      <c r="O29" s="36"/>
      <c r="P29" s="36"/>
      <c r="Q29" s="36"/>
      <c r="R29" s="37"/>
      <c r="S29" s="182"/>
      <c r="T29" s="180"/>
      <c r="U29" s="64"/>
      <c r="V29" s="92"/>
      <c r="X29" s="72"/>
    </row>
    <row r="30" spans="1:24" ht="84.75" customHeight="1" x14ac:dyDescent="0.2">
      <c r="A30" s="79" t="s">
        <v>93</v>
      </c>
      <c r="B30" s="79">
        <v>1</v>
      </c>
      <c r="C30" s="80" t="s">
        <v>26</v>
      </c>
      <c r="D30" s="76" t="s">
        <v>65</v>
      </c>
      <c r="E30" s="76" t="s">
        <v>94</v>
      </c>
      <c r="F30" s="73" t="s">
        <v>95</v>
      </c>
      <c r="G30" s="96"/>
      <c r="H30" s="86">
        <v>1</v>
      </c>
      <c r="I30" s="86">
        <v>1</v>
      </c>
      <c r="J30" s="95" t="s">
        <v>30</v>
      </c>
      <c r="K30" s="95" t="s">
        <v>36</v>
      </c>
      <c r="L30" s="69" t="s">
        <v>63</v>
      </c>
      <c r="M30" s="40"/>
      <c r="N30" s="40"/>
      <c r="O30" s="36"/>
      <c r="P30" s="36"/>
      <c r="Q30" s="36"/>
      <c r="R30" s="37"/>
      <c r="S30" s="182"/>
      <c r="T30" s="180"/>
      <c r="U30" s="64"/>
      <c r="V30" s="92"/>
      <c r="X30" s="72"/>
    </row>
    <row r="31" spans="1:24" ht="124.9" customHeight="1" x14ac:dyDescent="0.2">
      <c r="A31" s="79" t="s">
        <v>96</v>
      </c>
      <c r="B31" s="79">
        <v>1</v>
      </c>
      <c r="C31" s="80" t="s">
        <v>26</v>
      </c>
      <c r="D31" s="76" t="s">
        <v>97</v>
      </c>
      <c r="E31" s="76" t="s">
        <v>98</v>
      </c>
      <c r="F31" s="73" t="s">
        <v>99</v>
      </c>
      <c r="G31" s="96"/>
      <c r="H31" s="86">
        <v>1</v>
      </c>
      <c r="I31" s="86">
        <v>1</v>
      </c>
      <c r="J31" s="95" t="s">
        <v>30</v>
      </c>
      <c r="K31" s="95" t="s">
        <v>31</v>
      </c>
      <c r="L31" s="69" t="s">
        <v>32</v>
      </c>
      <c r="M31" s="40"/>
      <c r="N31" s="40"/>
      <c r="O31" s="36"/>
      <c r="P31" s="36"/>
      <c r="Q31" s="36"/>
      <c r="R31" s="37"/>
      <c r="S31" s="182"/>
      <c r="T31" s="180"/>
      <c r="U31" s="64"/>
      <c r="V31" s="92"/>
      <c r="X31" s="72"/>
    </row>
    <row r="32" spans="1:24" ht="102.6" customHeight="1" x14ac:dyDescent="0.2">
      <c r="A32" s="79" t="s">
        <v>100</v>
      </c>
      <c r="B32" s="79">
        <v>1</v>
      </c>
      <c r="C32" s="80" t="s">
        <v>26</v>
      </c>
      <c r="D32" s="76" t="s">
        <v>101</v>
      </c>
      <c r="E32" s="76" t="s">
        <v>532</v>
      </c>
      <c r="F32" s="73" t="s">
        <v>568</v>
      </c>
      <c r="G32" s="96"/>
      <c r="H32" s="86">
        <v>1</v>
      </c>
      <c r="I32" s="86">
        <v>1</v>
      </c>
      <c r="J32" s="95" t="s">
        <v>30</v>
      </c>
      <c r="K32" s="95" t="s">
        <v>36</v>
      </c>
      <c r="L32" s="188" t="s">
        <v>32</v>
      </c>
      <c r="M32" s="40"/>
      <c r="N32" s="40"/>
      <c r="O32" s="36"/>
      <c r="P32" s="36"/>
      <c r="Q32" s="36"/>
      <c r="R32" s="37"/>
      <c r="S32" s="182"/>
      <c r="T32" s="180"/>
      <c r="U32" s="64"/>
      <c r="V32" s="92"/>
      <c r="X32" s="72"/>
    </row>
    <row r="33" spans="1:24" ht="113.45" customHeight="1" x14ac:dyDescent="0.2">
      <c r="A33" s="79" t="s">
        <v>102</v>
      </c>
      <c r="B33" s="79">
        <v>1</v>
      </c>
      <c r="C33" s="80" t="s">
        <v>26</v>
      </c>
      <c r="D33" s="76" t="s">
        <v>103</v>
      </c>
      <c r="E33" s="76" t="s">
        <v>104</v>
      </c>
      <c r="F33" s="73" t="s">
        <v>569</v>
      </c>
      <c r="G33" s="96"/>
      <c r="H33" s="86">
        <v>1</v>
      </c>
      <c r="I33" s="86">
        <v>1</v>
      </c>
      <c r="J33" s="95" t="s">
        <v>30</v>
      </c>
      <c r="K33" s="95" t="s">
        <v>36</v>
      </c>
      <c r="L33" s="69" t="s">
        <v>63</v>
      </c>
      <c r="M33" s="40"/>
      <c r="N33" s="40"/>
      <c r="O33" s="36"/>
      <c r="P33" s="36"/>
      <c r="Q33" s="36"/>
      <c r="R33" s="37"/>
      <c r="S33" s="182"/>
      <c r="T33" s="180"/>
      <c r="U33" s="64"/>
      <c r="V33" s="92"/>
      <c r="X33" s="72"/>
    </row>
    <row r="34" spans="1:24" ht="81.599999999999994" customHeight="1" x14ac:dyDescent="0.2">
      <c r="A34" s="79" t="s">
        <v>105</v>
      </c>
      <c r="B34" s="79">
        <v>1</v>
      </c>
      <c r="C34" s="80" t="s">
        <v>26</v>
      </c>
      <c r="D34" s="76" t="s">
        <v>103</v>
      </c>
      <c r="E34" s="76" t="s">
        <v>106</v>
      </c>
      <c r="F34" s="73" t="s">
        <v>107</v>
      </c>
      <c r="G34" s="96"/>
      <c r="H34" s="86">
        <v>1</v>
      </c>
      <c r="I34" s="86">
        <v>1</v>
      </c>
      <c r="J34" s="95" t="s">
        <v>30</v>
      </c>
      <c r="K34" s="95" t="s">
        <v>59</v>
      </c>
      <c r="L34" s="69" t="s">
        <v>63</v>
      </c>
      <c r="M34" s="40"/>
      <c r="N34" s="40"/>
      <c r="O34" s="36"/>
      <c r="P34" s="36"/>
      <c r="Q34" s="36"/>
      <c r="R34" s="37"/>
      <c r="S34" s="182"/>
      <c r="T34" s="180"/>
      <c r="U34" s="64"/>
      <c r="V34" s="92"/>
      <c r="X34" s="72"/>
    </row>
    <row r="35" spans="1:24" ht="112.9" customHeight="1" x14ac:dyDescent="0.2">
      <c r="A35" s="79" t="s">
        <v>108</v>
      </c>
      <c r="B35" s="79">
        <v>1</v>
      </c>
      <c r="C35" s="80" t="s">
        <v>26</v>
      </c>
      <c r="D35" s="76" t="s">
        <v>103</v>
      </c>
      <c r="E35" s="76" t="s">
        <v>109</v>
      </c>
      <c r="F35" s="73" t="s">
        <v>110</v>
      </c>
      <c r="G35" s="96"/>
      <c r="H35" s="86">
        <v>1</v>
      </c>
      <c r="I35" s="86">
        <v>1</v>
      </c>
      <c r="J35" s="95" t="s">
        <v>30</v>
      </c>
      <c r="K35" s="95" t="s">
        <v>59</v>
      </c>
      <c r="L35" s="69" t="s">
        <v>63</v>
      </c>
      <c r="M35" s="40"/>
      <c r="N35" s="40"/>
      <c r="O35" s="36"/>
      <c r="P35" s="36"/>
      <c r="Q35" s="36"/>
      <c r="R35" s="37"/>
      <c r="S35" s="182"/>
      <c r="T35" s="180"/>
      <c r="U35" s="64"/>
      <c r="V35" s="92"/>
      <c r="X35" s="72"/>
    </row>
    <row r="36" spans="1:24" ht="95.25" customHeight="1" x14ac:dyDescent="0.2">
      <c r="A36" s="79" t="s">
        <v>111</v>
      </c>
      <c r="B36" s="79">
        <v>1</v>
      </c>
      <c r="C36" s="80" t="s">
        <v>26</v>
      </c>
      <c r="D36" s="76" t="s">
        <v>103</v>
      </c>
      <c r="E36" s="76" t="s">
        <v>112</v>
      </c>
      <c r="F36" s="73" t="s">
        <v>552</v>
      </c>
      <c r="G36" s="96"/>
      <c r="H36" s="86">
        <v>1</v>
      </c>
      <c r="I36" s="86">
        <v>1</v>
      </c>
      <c r="J36" s="95" t="s">
        <v>30</v>
      </c>
      <c r="K36" s="95" t="s">
        <v>59</v>
      </c>
      <c r="L36" s="69" t="s">
        <v>63</v>
      </c>
      <c r="M36" s="40"/>
      <c r="N36" s="40"/>
      <c r="O36" s="36"/>
      <c r="P36" s="36"/>
      <c r="Q36" s="36"/>
      <c r="R36" s="37"/>
      <c r="S36" s="182"/>
      <c r="T36" s="180"/>
      <c r="U36" s="64"/>
      <c r="V36" s="92"/>
      <c r="X36" s="72"/>
    </row>
    <row r="37" spans="1:24" ht="99.6" customHeight="1" x14ac:dyDescent="0.2">
      <c r="A37" s="79" t="s">
        <v>113</v>
      </c>
      <c r="B37" s="79">
        <v>1</v>
      </c>
      <c r="C37" s="80" t="s">
        <v>26</v>
      </c>
      <c r="D37" s="76" t="s">
        <v>103</v>
      </c>
      <c r="E37" s="76" t="s">
        <v>114</v>
      </c>
      <c r="F37" s="73" t="s">
        <v>570</v>
      </c>
      <c r="G37" s="96"/>
      <c r="H37" s="86">
        <v>1</v>
      </c>
      <c r="I37" s="86">
        <v>1</v>
      </c>
      <c r="J37" s="95" t="s">
        <v>30</v>
      </c>
      <c r="K37" s="95" t="s">
        <v>36</v>
      </c>
      <c r="L37" s="69" t="s">
        <v>63</v>
      </c>
      <c r="M37" s="40"/>
      <c r="N37" s="40"/>
      <c r="O37" s="36"/>
      <c r="P37" s="36"/>
      <c r="Q37" s="36"/>
      <c r="R37" s="37"/>
      <c r="S37" s="182"/>
      <c r="T37" s="180"/>
      <c r="U37" s="64"/>
      <c r="V37" s="92"/>
      <c r="X37" s="72"/>
    </row>
    <row r="38" spans="1:24" ht="115.9" customHeight="1" x14ac:dyDescent="0.2">
      <c r="A38" s="79" t="s">
        <v>115</v>
      </c>
      <c r="B38" s="79">
        <v>1</v>
      </c>
      <c r="C38" s="80" t="s">
        <v>26</v>
      </c>
      <c r="D38" s="76" t="s">
        <v>103</v>
      </c>
      <c r="E38" s="76" t="s">
        <v>116</v>
      </c>
      <c r="F38" s="73" t="s">
        <v>571</v>
      </c>
      <c r="G38" s="96"/>
      <c r="H38" s="86">
        <v>1</v>
      </c>
      <c r="I38" s="86">
        <v>1</v>
      </c>
      <c r="J38" s="95" t="s">
        <v>30</v>
      </c>
      <c r="K38" s="95" t="s">
        <v>36</v>
      </c>
      <c r="L38" s="69" t="s">
        <v>63</v>
      </c>
      <c r="M38" s="40"/>
      <c r="N38" s="40"/>
      <c r="O38" s="36"/>
      <c r="P38" s="36"/>
      <c r="Q38" s="36"/>
      <c r="R38" s="37"/>
      <c r="S38" s="182"/>
      <c r="T38" s="180"/>
      <c r="U38" s="64"/>
      <c r="V38" s="92"/>
      <c r="X38" s="72"/>
    </row>
    <row r="39" spans="1:24" ht="84" customHeight="1" x14ac:dyDescent="0.2">
      <c r="A39" s="79" t="s">
        <v>117</v>
      </c>
      <c r="B39" s="79">
        <v>1</v>
      </c>
      <c r="C39" s="80" t="s">
        <v>26</v>
      </c>
      <c r="D39" s="76" t="s">
        <v>103</v>
      </c>
      <c r="E39" s="76" t="s">
        <v>118</v>
      </c>
      <c r="F39" s="73" t="s">
        <v>119</v>
      </c>
      <c r="G39" s="96"/>
      <c r="H39" s="86">
        <v>1</v>
      </c>
      <c r="I39" s="86">
        <v>1</v>
      </c>
      <c r="J39" s="95" t="s">
        <v>30</v>
      </c>
      <c r="K39" s="95" t="s">
        <v>36</v>
      </c>
      <c r="L39" s="69" t="s">
        <v>63</v>
      </c>
      <c r="M39" s="40"/>
      <c r="N39" s="40"/>
      <c r="O39" s="36"/>
      <c r="P39" s="36"/>
      <c r="Q39" s="36"/>
      <c r="R39" s="37"/>
      <c r="S39" s="182"/>
      <c r="T39" s="180"/>
      <c r="U39" s="64"/>
      <c r="V39" s="92"/>
      <c r="X39" s="72"/>
    </row>
    <row r="40" spans="1:24" ht="38.25" x14ac:dyDescent="0.2">
      <c r="A40" s="29" t="s">
        <v>120</v>
      </c>
      <c r="B40" s="29">
        <f>B39</f>
        <v>1</v>
      </c>
      <c r="C40" s="31" t="str">
        <f>C39</f>
        <v>Business and Organizational Success</v>
      </c>
      <c r="D40" s="30" t="s">
        <v>121</v>
      </c>
      <c r="E40" s="30" t="s">
        <v>120</v>
      </c>
      <c r="F40" s="31" t="str">
        <f>C40&amp;" Level "&amp;B40&amp;" "&amp;E40</f>
        <v>Business and Organizational Success Level 1 Total</v>
      </c>
      <c r="G40" s="47"/>
      <c r="H40" s="32">
        <f>SUM(H8:H39)</f>
        <v>32</v>
      </c>
      <c r="I40" s="32">
        <f>SUM(I8:I39)</f>
        <v>32</v>
      </c>
      <c r="J40" s="33" t="s">
        <v>120</v>
      </c>
      <c r="K40" s="33" t="s">
        <v>121</v>
      </c>
      <c r="L40" s="33"/>
      <c r="M40" s="34">
        <f>SUM(M8:M39)</f>
        <v>0</v>
      </c>
      <c r="N40" s="34">
        <f>SUM(N8:N39)</f>
        <v>0</v>
      </c>
      <c r="O40" s="34">
        <f>SUM(O8:O39)</f>
        <v>0</v>
      </c>
      <c r="P40" s="34">
        <f>SUM(P8:P39)</f>
        <v>0</v>
      </c>
      <c r="Q40" s="34">
        <f>SUM(Q8:Q39)</f>
        <v>0</v>
      </c>
      <c r="R40" s="48"/>
      <c r="S40" s="93"/>
      <c r="T40" s="48"/>
      <c r="U40" s="177"/>
      <c r="V40" s="93"/>
      <c r="X40" s="72"/>
    </row>
    <row r="41" spans="1:24" ht="88.9" customHeight="1" x14ac:dyDescent="0.2">
      <c r="A41" s="79" t="s">
        <v>122</v>
      </c>
      <c r="B41" s="79">
        <v>1</v>
      </c>
      <c r="C41" s="80" t="s">
        <v>123</v>
      </c>
      <c r="D41" s="76" t="s">
        <v>101</v>
      </c>
      <c r="E41" s="76" t="s">
        <v>124</v>
      </c>
      <c r="F41" s="73" t="s">
        <v>572</v>
      </c>
      <c r="G41" s="96"/>
      <c r="H41" s="86">
        <v>1</v>
      </c>
      <c r="I41" s="86">
        <v>1</v>
      </c>
      <c r="J41" s="95" t="s">
        <v>30</v>
      </c>
      <c r="K41" s="95" t="s">
        <v>36</v>
      </c>
      <c r="L41" s="69" t="s">
        <v>63</v>
      </c>
      <c r="M41" s="40"/>
      <c r="N41" s="40"/>
      <c r="O41" s="36"/>
      <c r="P41" s="36"/>
      <c r="Q41" s="36"/>
      <c r="R41" s="37"/>
      <c r="S41" s="182"/>
      <c r="T41" s="180"/>
      <c r="U41" s="64"/>
      <c r="V41" s="92"/>
      <c r="X41" s="72"/>
    </row>
    <row r="42" spans="1:24" ht="25.5" x14ac:dyDescent="0.2">
      <c r="A42" s="29" t="s">
        <v>120</v>
      </c>
      <c r="B42" s="29">
        <f>B41</f>
        <v>1</v>
      </c>
      <c r="C42" s="31" t="str">
        <f>C41</f>
        <v>Volunteer Development</v>
      </c>
      <c r="D42" s="30" t="s">
        <v>121</v>
      </c>
      <c r="E42" s="30" t="s">
        <v>120</v>
      </c>
      <c r="F42" s="31" t="str">
        <f>C42&amp;" Level "&amp;B42&amp;" "&amp;E42</f>
        <v>Volunteer Development Level 1 Total</v>
      </c>
      <c r="G42" s="47"/>
      <c r="H42" s="32">
        <f>SUM(H41:H41)</f>
        <v>1</v>
      </c>
      <c r="I42" s="32">
        <f>SUM(I41:I41)</f>
        <v>1</v>
      </c>
      <c r="J42" s="33" t="s">
        <v>120</v>
      </c>
      <c r="K42" s="33" t="s">
        <v>121</v>
      </c>
      <c r="L42" s="33"/>
      <c r="M42" s="34">
        <f>SUM(M41:M41)</f>
        <v>0</v>
      </c>
      <c r="N42" s="34">
        <f>SUM(N41:N41)</f>
        <v>0</v>
      </c>
      <c r="O42" s="34">
        <f t="shared" ref="O42:Q42" si="0">SUM(O41:O41)</f>
        <v>0</v>
      </c>
      <c r="P42" s="34">
        <f t="shared" si="0"/>
        <v>0</v>
      </c>
      <c r="Q42" s="34">
        <f t="shared" si="0"/>
        <v>0</v>
      </c>
      <c r="R42" s="48"/>
      <c r="S42" s="93"/>
      <c r="T42" s="48"/>
      <c r="U42" s="177"/>
      <c r="V42" s="93"/>
      <c r="X42" s="72"/>
    </row>
    <row r="43" spans="1:24" ht="121.15" customHeight="1" x14ac:dyDescent="0.2">
      <c r="A43" s="79" t="s">
        <v>125</v>
      </c>
      <c r="B43" s="79">
        <v>1</v>
      </c>
      <c r="C43" s="80" t="s">
        <v>126</v>
      </c>
      <c r="D43" s="76" t="s">
        <v>65</v>
      </c>
      <c r="E43" s="76" t="s">
        <v>533</v>
      </c>
      <c r="F43" s="73" t="s">
        <v>573</v>
      </c>
      <c r="G43" s="96"/>
      <c r="H43" s="86">
        <v>1</v>
      </c>
      <c r="I43" s="86">
        <v>1</v>
      </c>
      <c r="J43" s="95" t="s">
        <v>30</v>
      </c>
      <c r="K43" s="95" t="s">
        <v>36</v>
      </c>
      <c r="L43" s="69" t="s">
        <v>63</v>
      </c>
      <c r="M43" s="40"/>
      <c r="N43" s="40"/>
      <c r="O43" s="36"/>
      <c r="P43" s="36"/>
      <c r="Q43" s="36"/>
      <c r="R43" s="37"/>
      <c r="S43" s="182"/>
      <c r="T43" s="180"/>
      <c r="U43" s="64"/>
      <c r="V43" s="92"/>
      <c r="X43" s="72"/>
    </row>
    <row r="44" spans="1:24" ht="112.9" customHeight="1" x14ac:dyDescent="0.2">
      <c r="A44" s="79" t="s">
        <v>127</v>
      </c>
      <c r="B44" s="79">
        <v>1</v>
      </c>
      <c r="C44" s="80" t="s">
        <v>126</v>
      </c>
      <c r="D44" s="76" t="s">
        <v>97</v>
      </c>
      <c r="E44" s="76" t="s">
        <v>128</v>
      </c>
      <c r="F44" s="73" t="s">
        <v>574</v>
      </c>
      <c r="G44" s="96"/>
      <c r="H44" s="86">
        <v>1</v>
      </c>
      <c r="I44" s="86">
        <v>1</v>
      </c>
      <c r="J44" s="95" t="s">
        <v>30</v>
      </c>
      <c r="K44" s="95" t="s">
        <v>36</v>
      </c>
      <c r="L44" s="69" t="s">
        <v>63</v>
      </c>
      <c r="M44" s="40"/>
      <c r="N44" s="40"/>
      <c r="O44" s="36"/>
      <c r="P44" s="36"/>
      <c r="Q44" s="36"/>
      <c r="R44" s="37"/>
      <c r="S44" s="182"/>
      <c r="T44" s="180"/>
      <c r="U44" s="64"/>
      <c r="V44" s="92"/>
      <c r="X44" s="72"/>
    </row>
    <row r="45" spans="1:24" ht="108.6" customHeight="1" x14ac:dyDescent="0.2">
      <c r="A45" s="79" t="s">
        <v>129</v>
      </c>
      <c r="B45" s="79">
        <v>1</v>
      </c>
      <c r="C45" s="80" t="s">
        <v>126</v>
      </c>
      <c r="D45" s="76" t="s">
        <v>97</v>
      </c>
      <c r="E45" s="76" t="s">
        <v>130</v>
      </c>
      <c r="F45" s="73" t="s">
        <v>575</v>
      </c>
      <c r="G45" s="184" t="s">
        <v>534</v>
      </c>
      <c r="H45" s="86">
        <v>1</v>
      </c>
      <c r="I45" s="86">
        <v>1</v>
      </c>
      <c r="J45" s="95" t="s">
        <v>30</v>
      </c>
      <c r="K45" s="95" t="s">
        <v>36</v>
      </c>
      <c r="L45" s="69" t="s">
        <v>63</v>
      </c>
      <c r="M45" s="40"/>
      <c r="N45" s="40"/>
      <c r="O45" s="36"/>
      <c r="P45" s="36"/>
      <c r="Q45" s="36"/>
      <c r="R45" s="37"/>
      <c r="S45" s="182"/>
      <c r="T45" s="180"/>
      <c r="U45" s="64"/>
      <c r="V45" s="92"/>
      <c r="X45" s="72"/>
    </row>
    <row r="46" spans="1:24" ht="25.5" x14ac:dyDescent="0.2">
      <c r="A46" s="29" t="s">
        <v>120</v>
      </c>
      <c r="B46" s="29">
        <f>B43</f>
        <v>1</v>
      </c>
      <c r="C46" s="31" t="str">
        <f>C43</f>
        <v>Club and Coach Development</v>
      </c>
      <c r="D46" s="30" t="s">
        <v>121</v>
      </c>
      <c r="E46" s="30" t="s">
        <v>120</v>
      </c>
      <c r="F46" s="31" t="str">
        <f>C46&amp;" Level "&amp;B46&amp;" "&amp;E46</f>
        <v>Club and Coach Development Level 1 Total</v>
      </c>
      <c r="G46" s="47"/>
      <c r="H46" s="32">
        <f>SUM(H43:H45)</f>
        <v>3</v>
      </c>
      <c r="I46" s="32">
        <f>SUM(I43:I45)</f>
        <v>3</v>
      </c>
      <c r="J46" s="33" t="s">
        <v>120</v>
      </c>
      <c r="K46" s="33" t="s">
        <v>121</v>
      </c>
      <c r="L46" s="33"/>
      <c r="M46" s="34">
        <f>SUM(M43:M45)</f>
        <v>0</v>
      </c>
      <c r="N46" s="34">
        <f>SUM(N43:N45)</f>
        <v>0</v>
      </c>
      <c r="O46" s="34">
        <f t="shared" ref="O46:Q46" si="1">SUM(O43:O45)</f>
        <v>0</v>
      </c>
      <c r="P46" s="34">
        <f t="shared" si="1"/>
        <v>0</v>
      </c>
      <c r="Q46" s="34">
        <f t="shared" si="1"/>
        <v>0</v>
      </c>
      <c r="R46" s="48"/>
      <c r="S46" s="93"/>
      <c r="T46" s="48"/>
      <c r="U46" s="177"/>
      <c r="V46" s="93"/>
      <c r="X46" s="72"/>
    </row>
    <row r="47" spans="1:24" ht="194.45" customHeight="1" x14ac:dyDescent="0.2">
      <c r="A47" s="79" t="s">
        <v>131</v>
      </c>
      <c r="B47" s="79">
        <v>1</v>
      </c>
      <c r="C47" s="80" t="s">
        <v>132</v>
      </c>
      <c r="D47" s="76" t="s">
        <v>65</v>
      </c>
      <c r="E47" s="76" t="s">
        <v>133</v>
      </c>
      <c r="F47" s="73" t="s">
        <v>134</v>
      </c>
      <c r="G47" s="96"/>
      <c r="H47" s="86">
        <v>1</v>
      </c>
      <c r="I47" s="86">
        <v>1</v>
      </c>
      <c r="J47" s="95" t="s">
        <v>30</v>
      </c>
      <c r="K47" s="95" t="s">
        <v>36</v>
      </c>
      <c r="L47" s="69" t="s">
        <v>32</v>
      </c>
      <c r="M47" s="40"/>
      <c r="N47" s="40"/>
      <c r="O47" s="36"/>
      <c r="P47" s="36"/>
      <c r="Q47" s="36"/>
      <c r="R47" s="37"/>
      <c r="S47" s="182"/>
      <c r="T47" s="180"/>
      <c r="U47" s="64"/>
      <c r="V47" s="92"/>
      <c r="X47" s="72"/>
    </row>
    <row r="48" spans="1:24" ht="73.150000000000006" customHeight="1" x14ac:dyDescent="0.2">
      <c r="A48" s="79" t="s">
        <v>135</v>
      </c>
      <c r="B48" s="79">
        <v>1</v>
      </c>
      <c r="C48" s="80" t="s">
        <v>132</v>
      </c>
      <c r="D48" s="76" t="s">
        <v>97</v>
      </c>
      <c r="E48" s="76" t="s">
        <v>136</v>
      </c>
      <c r="F48" s="73" t="s">
        <v>551</v>
      </c>
      <c r="G48" s="96"/>
      <c r="H48" s="86">
        <v>1</v>
      </c>
      <c r="I48" s="86">
        <v>1</v>
      </c>
      <c r="J48" s="95" t="s">
        <v>30</v>
      </c>
      <c r="K48" s="95" t="s">
        <v>40</v>
      </c>
      <c r="L48" s="69" t="s">
        <v>32</v>
      </c>
      <c r="M48" s="40"/>
      <c r="N48" s="40"/>
      <c r="O48" s="36"/>
      <c r="P48" s="36"/>
      <c r="Q48" s="36"/>
      <c r="R48" s="37"/>
      <c r="S48" s="182"/>
      <c r="T48" s="180"/>
      <c r="U48" s="64"/>
      <c r="V48" s="92"/>
      <c r="X48" s="72"/>
    </row>
    <row r="49" spans="1:24" ht="76.5" x14ac:dyDescent="0.2">
      <c r="A49" s="79" t="s">
        <v>137</v>
      </c>
      <c r="B49" s="79">
        <v>1</v>
      </c>
      <c r="C49" s="80" t="s">
        <v>132</v>
      </c>
      <c r="D49" s="76" t="s">
        <v>97</v>
      </c>
      <c r="E49" s="76" t="s">
        <v>138</v>
      </c>
      <c r="F49" s="73" t="s">
        <v>139</v>
      </c>
      <c r="G49" s="96"/>
      <c r="H49" s="86">
        <v>1</v>
      </c>
      <c r="I49" s="86">
        <v>1</v>
      </c>
      <c r="J49" s="95" t="s">
        <v>30</v>
      </c>
      <c r="K49" s="95"/>
      <c r="L49" s="69" t="s">
        <v>63</v>
      </c>
      <c r="M49" s="40"/>
      <c r="N49" s="40"/>
      <c r="O49" s="36"/>
      <c r="P49" s="36"/>
      <c r="Q49" s="36"/>
      <c r="R49" s="37"/>
      <c r="S49" s="182"/>
      <c r="T49" s="180"/>
      <c r="U49" s="64"/>
      <c r="V49" s="92"/>
      <c r="X49" s="72"/>
    </row>
    <row r="50" spans="1:24" ht="127.5" x14ac:dyDescent="0.2">
      <c r="A50" s="79" t="s">
        <v>140</v>
      </c>
      <c r="B50" s="79">
        <v>1</v>
      </c>
      <c r="C50" s="80" t="s">
        <v>132</v>
      </c>
      <c r="D50" s="76" t="s">
        <v>101</v>
      </c>
      <c r="E50" s="76" t="s">
        <v>141</v>
      </c>
      <c r="F50" s="73" t="s">
        <v>576</v>
      </c>
      <c r="G50" s="184" t="s">
        <v>538</v>
      </c>
      <c r="H50" s="86">
        <v>1</v>
      </c>
      <c r="I50" s="86">
        <v>1</v>
      </c>
      <c r="J50" s="95" t="s">
        <v>30</v>
      </c>
      <c r="K50" s="77" t="s">
        <v>36</v>
      </c>
      <c r="L50" s="69" t="s">
        <v>63</v>
      </c>
      <c r="M50" s="40"/>
      <c r="N50" s="40"/>
      <c r="O50" s="36"/>
      <c r="P50" s="36"/>
      <c r="Q50" s="36"/>
      <c r="R50" s="37"/>
      <c r="S50" s="182"/>
      <c r="T50" s="180"/>
      <c r="U50" s="64"/>
      <c r="V50" s="92"/>
      <c r="X50" s="72"/>
    </row>
    <row r="51" spans="1:24" ht="82.5" customHeight="1" x14ac:dyDescent="0.2">
      <c r="A51" s="79" t="s">
        <v>143</v>
      </c>
      <c r="B51" s="79">
        <v>1</v>
      </c>
      <c r="C51" s="80" t="s">
        <v>132</v>
      </c>
      <c r="D51" s="76" t="s">
        <v>103</v>
      </c>
      <c r="E51" s="76" t="s">
        <v>144</v>
      </c>
      <c r="F51" s="73" t="s">
        <v>577</v>
      </c>
      <c r="G51" s="96"/>
      <c r="H51" s="86">
        <v>1</v>
      </c>
      <c r="I51" s="86">
        <v>1</v>
      </c>
      <c r="J51" s="95" t="s">
        <v>30</v>
      </c>
      <c r="K51" s="95" t="s">
        <v>36</v>
      </c>
      <c r="L51" s="69" t="s">
        <v>63</v>
      </c>
      <c r="M51" s="40"/>
      <c r="N51" s="40"/>
      <c r="O51" s="36"/>
      <c r="P51" s="36"/>
      <c r="Q51" s="36"/>
      <c r="R51" s="37"/>
      <c r="S51" s="182"/>
      <c r="T51" s="180"/>
      <c r="U51" s="64"/>
      <c r="V51" s="92"/>
      <c r="X51" s="72"/>
    </row>
    <row r="52" spans="1:24" ht="89.25" x14ac:dyDescent="0.2">
      <c r="A52" s="79" t="s">
        <v>145</v>
      </c>
      <c r="B52" s="79">
        <v>1</v>
      </c>
      <c r="C52" s="80" t="s">
        <v>132</v>
      </c>
      <c r="D52" s="76" t="s">
        <v>103</v>
      </c>
      <c r="E52" s="76" t="s">
        <v>146</v>
      </c>
      <c r="F52" s="73" t="s">
        <v>578</v>
      </c>
      <c r="G52" s="96"/>
      <c r="H52" s="86">
        <v>1</v>
      </c>
      <c r="I52" s="86">
        <v>1</v>
      </c>
      <c r="J52" s="95" t="s">
        <v>30</v>
      </c>
      <c r="K52" s="95" t="s">
        <v>36</v>
      </c>
      <c r="L52" s="69" t="s">
        <v>63</v>
      </c>
      <c r="M52" s="40"/>
      <c r="N52" s="40"/>
      <c r="O52" s="36"/>
      <c r="P52" s="36"/>
      <c r="Q52" s="36"/>
      <c r="R52" s="37"/>
      <c r="S52" s="182"/>
      <c r="T52" s="180"/>
      <c r="U52" s="64"/>
      <c r="V52" s="92"/>
      <c r="X52" s="72"/>
    </row>
    <row r="53" spans="1:24" ht="80.45" customHeight="1" x14ac:dyDescent="0.2">
      <c r="A53" s="79" t="s">
        <v>147</v>
      </c>
      <c r="B53" s="79">
        <v>1</v>
      </c>
      <c r="C53" s="80" t="s">
        <v>132</v>
      </c>
      <c r="D53" s="76" t="s">
        <v>103</v>
      </c>
      <c r="E53" s="76" t="s">
        <v>148</v>
      </c>
      <c r="F53" s="73" t="s">
        <v>579</v>
      </c>
      <c r="G53" s="96"/>
      <c r="H53" s="86">
        <v>1</v>
      </c>
      <c r="I53" s="86">
        <v>1</v>
      </c>
      <c r="J53" s="95" t="s">
        <v>30</v>
      </c>
      <c r="K53" s="95" t="s">
        <v>36</v>
      </c>
      <c r="L53" s="69" t="s">
        <v>63</v>
      </c>
      <c r="M53" s="40"/>
      <c r="N53" s="40"/>
      <c r="O53" s="36"/>
      <c r="P53" s="36"/>
      <c r="Q53" s="36"/>
      <c r="R53" s="37"/>
      <c r="S53" s="182"/>
      <c r="T53" s="180"/>
      <c r="U53" s="64"/>
      <c r="V53" s="92"/>
      <c r="X53" s="72"/>
    </row>
    <row r="54" spans="1:24" ht="81.75" customHeight="1" x14ac:dyDescent="0.2">
      <c r="A54" s="79" t="s">
        <v>149</v>
      </c>
      <c r="B54" s="79">
        <v>1</v>
      </c>
      <c r="C54" s="80" t="s">
        <v>132</v>
      </c>
      <c r="D54" s="76" t="s">
        <v>150</v>
      </c>
      <c r="E54" s="76" t="s">
        <v>151</v>
      </c>
      <c r="F54" s="73" t="s">
        <v>580</v>
      </c>
      <c r="G54" s="96"/>
      <c r="H54" s="86">
        <v>1</v>
      </c>
      <c r="I54" s="86">
        <v>1</v>
      </c>
      <c r="J54" s="95" t="s">
        <v>30</v>
      </c>
      <c r="K54" s="95" t="s">
        <v>36</v>
      </c>
      <c r="L54" s="69" t="s">
        <v>63</v>
      </c>
      <c r="M54" s="40"/>
      <c r="N54" s="40"/>
      <c r="O54" s="36"/>
      <c r="P54" s="36"/>
      <c r="Q54" s="36"/>
      <c r="R54" s="37"/>
      <c r="S54" s="182"/>
      <c r="T54" s="180"/>
      <c r="U54" s="64"/>
      <c r="V54" s="92"/>
      <c r="X54" s="72"/>
    </row>
    <row r="55" spans="1:24" ht="25.5" x14ac:dyDescent="0.2">
      <c r="A55" s="29" t="s">
        <v>120</v>
      </c>
      <c r="B55" s="29">
        <f>B47</f>
        <v>1</v>
      </c>
      <c r="C55" s="30" t="str">
        <f>C47</f>
        <v>Athlete Development</v>
      </c>
      <c r="D55" s="30" t="s">
        <v>121</v>
      </c>
      <c r="E55" s="30" t="s">
        <v>120</v>
      </c>
      <c r="F55" s="31" t="str">
        <f>C55&amp;" Level "&amp;B55&amp;" "&amp;E55</f>
        <v>Athlete Development Level 1 Total</v>
      </c>
      <c r="G55" s="47"/>
      <c r="H55" s="32">
        <f>SUM(H47:H54)</f>
        <v>8</v>
      </c>
      <c r="I55" s="32">
        <f>SUM(I47:I54)</f>
        <v>8</v>
      </c>
      <c r="J55" s="33" t="s">
        <v>120</v>
      </c>
      <c r="K55" s="33" t="s">
        <v>121</v>
      </c>
      <c r="L55" s="33"/>
      <c r="M55" s="34">
        <f>SUM(M47:M54)</f>
        <v>0</v>
      </c>
      <c r="N55" s="34">
        <f>SUM(N47:N54)</f>
        <v>0</v>
      </c>
      <c r="O55" s="34">
        <f>SUM(O47:O54)</f>
        <v>0</v>
      </c>
      <c r="P55" s="34">
        <f>SUM(P47:P54)</f>
        <v>0</v>
      </c>
      <c r="Q55" s="34">
        <f>SUM(Q47:Q54)</f>
        <v>0</v>
      </c>
      <c r="R55" s="48"/>
      <c r="S55" s="93"/>
      <c r="T55" s="48"/>
      <c r="U55" s="177"/>
      <c r="V55" s="93"/>
      <c r="X55" s="72"/>
    </row>
    <row r="56" spans="1:24" x14ac:dyDescent="0.2">
      <c r="A56" s="29" t="s">
        <v>120</v>
      </c>
      <c r="B56" s="29">
        <f>B55</f>
        <v>1</v>
      </c>
      <c r="C56" s="30" t="s">
        <v>2</v>
      </c>
      <c r="D56" s="30" t="s">
        <v>152</v>
      </c>
      <c r="E56" s="30" t="s">
        <v>120</v>
      </c>
      <c r="F56" s="31" t="str">
        <f>C56&amp;" Level "&amp;B56&amp;" "&amp;E56</f>
        <v>Level Level 1 Total</v>
      </c>
      <c r="G56" s="47"/>
      <c r="H56" s="32" t="s">
        <v>153</v>
      </c>
      <c r="I56" s="32">
        <f>SUM(I55+I42+I46+I40)</f>
        <v>44</v>
      </c>
      <c r="J56" s="33" t="s">
        <v>120</v>
      </c>
      <c r="K56" s="33" t="s">
        <v>152</v>
      </c>
      <c r="L56" s="33"/>
      <c r="M56" s="34">
        <f>M40+M42+M46+M55</f>
        <v>0</v>
      </c>
      <c r="N56" s="34">
        <f>N40+N42+N46+N55</f>
        <v>0</v>
      </c>
      <c r="O56" s="34">
        <f>O40+O42+O46+O55</f>
        <v>0</v>
      </c>
      <c r="P56" s="34">
        <f>P40+P42+P46+P55</f>
        <v>0</v>
      </c>
      <c r="Q56" s="34">
        <f>Q40+Q42+Q46+Q55</f>
        <v>0</v>
      </c>
      <c r="R56" s="48"/>
      <c r="S56" s="93"/>
      <c r="T56" s="48"/>
      <c r="U56" s="177"/>
      <c r="V56" s="93"/>
      <c r="X56" s="72"/>
    </row>
    <row r="57" spans="1:24" ht="102" x14ac:dyDescent="0.2">
      <c r="A57" s="79" t="s">
        <v>154</v>
      </c>
      <c r="B57" s="79">
        <v>2</v>
      </c>
      <c r="C57" s="80" t="s">
        <v>26</v>
      </c>
      <c r="D57" s="101" t="s">
        <v>27</v>
      </c>
      <c r="E57" s="98" t="s">
        <v>427</v>
      </c>
      <c r="F57" s="102" t="s">
        <v>429</v>
      </c>
      <c r="G57" s="100" t="str">
        <f>HYPERLINK("http://www.coppa.org/comply.htm","COPPA")</f>
        <v>COPPA</v>
      </c>
      <c r="H57" s="82">
        <v>1</v>
      </c>
      <c r="I57" s="82">
        <v>2</v>
      </c>
      <c r="J57" s="83" t="s">
        <v>30</v>
      </c>
      <c r="K57" s="83" t="s">
        <v>36</v>
      </c>
      <c r="L57" s="50" t="s">
        <v>63</v>
      </c>
      <c r="M57" s="40"/>
      <c r="N57" s="40"/>
      <c r="O57" s="36"/>
      <c r="P57" s="36"/>
      <c r="Q57" s="36"/>
      <c r="R57" s="37"/>
      <c r="S57" s="92"/>
      <c r="T57" s="37"/>
      <c r="U57" s="64"/>
      <c r="V57" s="92"/>
      <c r="X57" s="72"/>
    </row>
    <row r="58" spans="1:24" ht="114.75" x14ac:dyDescent="0.2">
      <c r="A58" s="79" t="s">
        <v>155</v>
      </c>
      <c r="B58" s="79">
        <v>2</v>
      </c>
      <c r="C58" s="80" t="s">
        <v>26</v>
      </c>
      <c r="D58" s="101" t="s">
        <v>27</v>
      </c>
      <c r="E58" s="98" t="s">
        <v>156</v>
      </c>
      <c r="F58" s="99" t="s">
        <v>553</v>
      </c>
      <c r="G58" s="100" t="str">
        <f>HYPERLINK("http://www.usaswimming.org/ViewNewsArticle.aspx?TabId=1505&amp;itemid=4009&amp;mid=9389","Crisis Management Plan")</f>
        <v>Crisis Management Plan</v>
      </c>
      <c r="H58" s="82">
        <v>1</v>
      </c>
      <c r="I58" s="82">
        <v>1</v>
      </c>
      <c r="J58" s="83" t="s">
        <v>30</v>
      </c>
      <c r="K58" s="83" t="s">
        <v>59</v>
      </c>
      <c r="L58" s="69" t="s">
        <v>63</v>
      </c>
      <c r="M58" s="40"/>
      <c r="N58" s="40"/>
      <c r="O58" s="36"/>
      <c r="P58" s="36"/>
      <c r="Q58" s="36"/>
      <c r="R58" s="37"/>
      <c r="S58" s="92"/>
      <c r="T58" s="37"/>
      <c r="U58" s="64"/>
      <c r="V58" s="92"/>
      <c r="X58" s="72"/>
    </row>
    <row r="59" spans="1:24" ht="63.75" x14ac:dyDescent="0.2">
      <c r="A59" s="79" t="s">
        <v>157</v>
      </c>
      <c r="B59" s="79">
        <v>2</v>
      </c>
      <c r="C59" s="80" t="s">
        <v>26</v>
      </c>
      <c r="D59" s="97" t="s">
        <v>52</v>
      </c>
      <c r="E59" s="98" t="s">
        <v>158</v>
      </c>
      <c r="F59" s="99" t="s">
        <v>430</v>
      </c>
      <c r="G59" s="81"/>
      <c r="H59" s="82">
        <v>1</v>
      </c>
      <c r="I59" s="82">
        <v>1</v>
      </c>
      <c r="J59" s="83" t="s">
        <v>30</v>
      </c>
      <c r="K59" s="83" t="s">
        <v>59</v>
      </c>
      <c r="L59" s="69" t="s">
        <v>63</v>
      </c>
      <c r="M59" s="40"/>
      <c r="N59" s="40"/>
      <c r="O59" s="36"/>
      <c r="P59" s="36"/>
      <c r="Q59" s="36"/>
      <c r="R59" s="37"/>
      <c r="S59" s="92"/>
      <c r="T59" s="37"/>
      <c r="U59" s="64"/>
      <c r="V59" s="92"/>
      <c r="X59" s="72"/>
    </row>
    <row r="60" spans="1:24" ht="153" x14ac:dyDescent="0.2">
      <c r="A60" s="79" t="s">
        <v>159</v>
      </c>
      <c r="B60" s="79">
        <v>2</v>
      </c>
      <c r="C60" s="80" t="s">
        <v>26</v>
      </c>
      <c r="D60" s="97" t="s">
        <v>52</v>
      </c>
      <c r="E60" s="152" t="s">
        <v>432</v>
      </c>
      <c r="F60" s="78" t="s">
        <v>431</v>
      </c>
      <c r="G60" s="81"/>
      <c r="H60" s="82">
        <v>1</v>
      </c>
      <c r="I60" s="82">
        <v>1</v>
      </c>
      <c r="J60" s="83" t="s">
        <v>30</v>
      </c>
      <c r="K60" s="83" t="s">
        <v>36</v>
      </c>
      <c r="L60" s="50" t="s">
        <v>63</v>
      </c>
      <c r="M60" s="40"/>
      <c r="N60" s="40"/>
      <c r="O60" s="36"/>
      <c r="P60" s="36"/>
      <c r="Q60" s="36"/>
      <c r="R60" s="37"/>
      <c r="S60" s="92"/>
      <c r="T60" s="37"/>
      <c r="U60" s="64"/>
      <c r="V60" s="92"/>
      <c r="X60" s="72"/>
    </row>
    <row r="61" spans="1:24" ht="89.25" x14ac:dyDescent="0.2">
      <c r="A61" s="79" t="s">
        <v>160</v>
      </c>
      <c r="B61" s="79">
        <v>2</v>
      </c>
      <c r="C61" s="80" t="s">
        <v>26</v>
      </c>
      <c r="D61" s="97" t="s">
        <v>65</v>
      </c>
      <c r="E61" s="98" t="s">
        <v>161</v>
      </c>
      <c r="F61" s="78" t="s">
        <v>433</v>
      </c>
      <c r="G61" s="100" t="str">
        <f>HYPERLINK("http://www.usaswimming.org/DesktopDefault.aspx?TabId=1526&amp;Alias=Rainbow&amp;Lang=en","Job Descriptions")</f>
        <v>Job Descriptions</v>
      </c>
      <c r="H61" s="82">
        <v>1</v>
      </c>
      <c r="I61" s="82">
        <v>1</v>
      </c>
      <c r="J61" s="83" t="s">
        <v>30</v>
      </c>
      <c r="K61" s="83" t="s">
        <v>59</v>
      </c>
      <c r="L61" s="69" t="s">
        <v>63</v>
      </c>
      <c r="M61" s="40"/>
      <c r="N61" s="40"/>
      <c r="O61" s="36"/>
      <c r="P61" s="36"/>
      <c r="Q61" s="36"/>
      <c r="R61" s="37"/>
      <c r="S61" s="92"/>
      <c r="T61" s="37"/>
      <c r="U61" s="64"/>
      <c r="V61" s="92"/>
      <c r="X61" s="72"/>
    </row>
    <row r="62" spans="1:24" ht="76.5" x14ac:dyDescent="0.2">
      <c r="A62" s="79" t="s">
        <v>162</v>
      </c>
      <c r="B62" s="79">
        <v>2</v>
      </c>
      <c r="C62" s="80" t="s">
        <v>26</v>
      </c>
      <c r="D62" s="101" t="s">
        <v>65</v>
      </c>
      <c r="E62" s="152" t="s">
        <v>434</v>
      </c>
      <c r="F62" s="102" t="s">
        <v>581</v>
      </c>
      <c r="G62" s="81" t="s">
        <v>163</v>
      </c>
      <c r="H62" s="82">
        <v>1</v>
      </c>
      <c r="I62" s="103">
        <v>1</v>
      </c>
      <c r="J62" s="83" t="s">
        <v>30</v>
      </c>
      <c r="K62" s="83" t="s">
        <v>36</v>
      </c>
      <c r="L62" s="50" t="s">
        <v>63</v>
      </c>
      <c r="M62" s="40"/>
      <c r="N62" s="40"/>
      <c r="O62" s="36"/>
      <c r="P62" s="36"/>
      <c r="Q62" s="36"/>
      <c r="R62" s="37"/>
      <c r="S62" s="92"/>
      <c r="T62" s="37"/>
      <c r="U62" s="64"/>
      <c r="V62" s="92"/>
      <c r="X62" s="72"/>
    </row>
    <row r="63" spans="1:24" ht="91.9" customHeight="1" x14ac:dyDescent="0.2">
      <c r="A63" s="85" t="s">
        <v>164</v>
      </c>
      <c r="B63" s="85">
        <v>2</v>
      </c>
      <c r="C63" s="80" t="s">
        <v>26</v>
      </c>
      <c r="D63" s="106" t="s">
        <v>65</v>
      </c>
      <c r="E63" s="98" t="s">
        <v>435</v>
      </c>
      <c r="F63" s="107" t="s">
        <v>582</v>
      </c>
      <c r="G63" s="96"/>
      <c r="H63" s="86">
        <v>1</v>
      </c>
      <c r="I63" s="86">
        <v>1</v>
      </c>
      <c r="J63" s="95" t="s">
        <v>30</v>
      </c>
      <c r="K63" s="95" t="s">
        <v>36</v>
      </c>
      <c r="L63" s="50" t="s">
        <v>63</v>
      </c>
      <c r="M63" s="36"/>
      <c r="N63" s="36"/>
      <c r="O63" s="37"/>
      <c r="P63" s="36"/>
      <c r="Q63" s="36"/>
      <c r="R63" s="36"/>
      <c r="S63" s="92"/>
      <c r="T63" s="37"/>
      <c r="U63" s="64"/>
      <c r="V63" s="92"/>
      <c r="X63" s="72"/>
    </row>
    <row r="64" spans="1:24" ht="127.5" x14ac:dyDescent="0.2">
      <c r="A64" s="87" t="s">
        <v>165</v>
      </c>
      <c r="B64" s="87">
        <v>2</v>
      </c>
      <c r="C64" s="109" t="s">
        <v>26</v>
      </c>
      <c r="D64" s="110" t="s">
        <v>97</v>
      </c>
      <c r="E64" s="98" t="s">
        <v>166</v>
      </c>
      <c r="F64" s="153" t="s">
        <v>436</v>
      </c>
      <c r="G64" s="89"/>
      <c r="H64" s="90">
        <v>1</v>
      </c>
      <c r="I64" s="90">
        <v>2</v>
      </c>
      <c r="J64" s="84" t="s">
        <v>30</v>
      </c>
      <c r="K64" s="91" t="s">
        <v>31</v>
      </c>
      <c r="L64" s="69" t="s">
        <v>32</v>
      </c>
      <c r="M64" s="36"/>
      <c r="N64" s="36"/>
      <c r="O64" s="37"/>
      <c r="P64" s="36"/>
      <c r="Q64" s="36"/>
      <c r="R64" s="36"/>
      <c r="S64" s="92"/>
      <c r="T64" s="37"/>
      <c r="U64" s="64"/>
      <c r="V64" s="92"/>
      <c r="X64" s="72"/>
    </row>
    <row r="65" spans="1:24" ht="38.25" x14ac:dyDescent="0.2">
      <c r="A65" s="29" t="s">
        <v>120</v>
      </c>
      <c r="B65" s="29">
        <v>2</v>
      </c>
      <c r="C65" s="30" t="s">
        <v>26</v>
      </c>
      <c r="D65" s="30" t="s">
        <v>121</v>
      </c>
      <c r="E65" s="30" t="s">
        <v>167</v>
      </c>
      <c r="F65" s="31" t="str">
        <f>C65&amp;" Level "&amp;B65&amp;" "&amp;E65</f>
        <v>Business and Organizational Success Level 2 Total Required</v>
      </c>
      <c r="G65" s="47"/>
      <c r="H65" s="32">
        <f>SUM(H57:H63)</f>
        <v>7</v>
      </c>
      <c r="I65" s="32">
        <f>SUM(I57:I63)</f>
        <v>8</v>
      </c>
      <c r="J65" s="33" t="s">
        <v>120</v>
      </c>
      <c r="K65" s="33" t="s">
        <v>121</v>
      </c>
      <c r="L65" s="33"/>
      <c r="M65" s="34">
        <f>SUM(M57:M63)</f>
        <v>0</v>
      </c>
      <c r="N65" s="34">
        <f>SUM(N57:N63)</f>
        <v>0</v>
      </c>
      <c r="O65" s="34">
        <f>SUM(O57:O63)</f>
        <v>0</v>
      </c>
      <c r="P65" s="34">
        <f>SUM(P57:P63)</f>
        <v>0</v>
      </c>
      <c r="Q65" s="34">
        <f>SUM(Q57:Q63)</f>
        <v>0</v>
      </c>
      <c r="R65" s="48"/>
      <c r="S65" s="93"/>
      <c r="T65" s="48"/>
      <c r="U65" s="177"/>
      <c r="V65" s="93"/>
      <c r="X65" s="72"/>
    </row>
    <row r="66" spans="1:24" ht="102" x14ac:dyDescent="0.2">
      <c r="A66" s="79" t="s">
        <v>168</v>
      </c>
      <c r="B66" s="79">
        <v>2</v>
      </c>
      <c r="C66" s="80" t="s">
        <v>26</v>
      </c>
      <c r="D66" s="101" t="s">
        <v>65</v>
      </c>
      <c r="E66" s="98" t="s">
        <v>437</v>
      </c>
      <c r="F66" s="168" t="s">
        <v>583</v>
      </c>
      <c r="G66" s="166" t="s">
        <v>169</v>
      </c>
      <c r="H66" s="82">
        <v>1</v>
      </c>
      <c r="I66" s="103">
        <v>1</v>
      </c>
      <c r="J66" s="83" t="s">
        <v>170</v>
      </c>
      <c r="K66" s="83" t="s">
        <v>36</v>
      </c>
      <c r="L66" s="50" t="s">
        <v>63</v>
      </c>
      <c r="M66" s="40"/>
      <c r="N66" s="40"/>
      <c r="O66" s="36"/>
      <c r="P66" s="36"/>
      <c r="Q66" s="36"/>
      <c r="R66" s="37"/>
      <c r="S66" s="92"/>
      <c r="T66" s="37"/>
      <c r="U66" s="64"/>
      <c r="V66" s="92"/>
      <c r="X66" s="72"/>
    </row>
    <row r="67" spans="1:24" ht="63.75" x14ac:dyDescent="0.2">
      <c r="A67" s="79" t="s">
        <v>171</v>
      </c>
      <c r="B67" s="79">
        <v>2</v>
      </c>
      <c r="C67" s="80" t="s">
        <v>26</v>
      </c>
      <c r="D67" s="97" t="s">
        <v>172</v>
      </c>
      <c r="E67" s="152" t="s">
        <v>438</v>
      </c>
      <c r="F67" s="169" t="s">
        <v>584</v>
      </c>
      <c r="G67" s="166"/>
      <c r="H67" s="82">
        <v>1</v>
      </c>
      <c r="I67" s="82">
        <v>1</v>
      </c>
      <c r="J67" s="83" t="s">
        <v>170</v>
      </c>
      <c r="K67" s="83" t="s">
        <v>36</v>
      </c>
      <c r="L67" s="50" t="s">
        <v>63</v>
      </c>
      <c r="M67" s="40"/>
      <c r="N67" s="40"/>
      <c r="O67" s="36"/>
      <c r="P67" s="36"/>
      <c r="Q67" s="36"/>
      <c r="R67" s="37"/>
      <c r="S67" s="92"/>
      <c r="T67" s="37"/>
      <c r="U67" s="64"/>
      <c r="V67" s="92"/>
      <c r="X67" s="72"/>
    </row>
    <row r="68" spans="1:24" ht="63.75" x14ac:dyDescent="0.2">
      <c r="A68" s="85" t="s">
        <v>173</v>
      </c>
      <c r="B68" s="85">
        <v>2</v>
      </c>
      <c r="C68" s="76" t="s">
        <v>26</v>
      </c>
      <c r="D68" s="106" t="s">
        <v>65</v>
      </c>
      <c r="E68" s="98" t="s">
        <v>439</v>
      </c>
      <c r="F68" s="167" t="s">
        <v>440</v>
      </c>
      <c r="G68" s="96"/>
      <c r="H68" s="86">
        <v>1</v>
      </c>
      <c r="I68" s="86">
        <v>1</v>
      </c>
      <c r="J68" s="95" t="s">
        <v>170</v>
      </c>
      <c r="K68" s="95" t="s">
        <v>59</v>
      </c>
      <c r="L68" s="69" t="s">
        <v>63</v>
      </c>
      <c r="M68" s="40"/>
      <c r="N68" s="40"/>
      <c r="O68" s="36"/>
      <c r="P68" s="36"/>
      <c r="Q68" s="36"/>
      <c r="R68" s="37"/>
      <c r="S68" s="92"/>
      <c r="T68" s="37"/>
      <c r="U68" s="64"/>
      <c r="V68" s="92"/>
      <c r="X68" s="72"/>
    </row>
    <row r="69" spans="1:24" ht="120" x14ac:dyDescent="0.2">
      <c r="A69" s="85" t="s">
        <v>174</v>
      </c>
      <c r="B69" s="85">
        <v>2</v>
      </c>
      <c r="C69" s="76" t="s">
        <v>26</v>
      </c>
      <c r="D69" s="106" t="s">
        <v>65</v>
      </c>
      <c r="E69" s="98" t="s">
        <v>175</v>
      </c>
      <c r="F69" s="113" t="s">
        <v>585</v>
      </c>
      <c r="G69" s="96"/>
      <c r="H69" s="86">
        <v>1</v>
      </c>
      <c r="I69" s="86">
        <v>1</v>
      </c>
      <c r="J69" s="95" t="s">
        <v>170</v>
      </c>
      <c r="K69" s="95" t="s">
        <v>36</v>
      </c>
      <c r="L69" s="50" t="s">
        <v>63</v>
      </c>
      <c r="M69" s="40"/>
      <c r="N69" s="40"/>
      <c r="O69" s="36"/>
      <c r="P69" s="36"/>
      <c r="Q69" s="36"/>
      <c r="R69" s="37"/>
      <c r="S69" s="92"/>
      <c r="T69" s="37"/>
      <c r="U69" s="64"/>
      <c r="V69" s="92"/>
      <c r="X69" s="72"/>
    </row>
    <row r="70" spans="1:24" ht="105" x14ac:dyDescent="0.2">
      <c r="A70" s="85" t="s">
        <v>176</v>
      </c>
      <c r="B70" s="85">
        <v>2</v>
      </c>
      <c r="C70" s="76" t="s">
        <v>26</v>
      </c>
      <c r="D70" s="106" t="s">
        <v>65</v>
      </c>
      <c r="E70" s="98" t="s">
        <v>177</v>
      </c>
      <c r="F70" s="112" t="s">
        <v>586</v>
      </c>
      <c r="G70" s="96"/>
      <c r="H70" s="86">
        <v>1</v>
      </c>
      <c r="I70" s="86">
        <v>1</v>
      </c>
      <c r="J70" s="95" t="s">
        <v>170</v>
      </c>
      <c r="K70" s="95" t="s">
        <v>36</v>
      </c>
      <c r="L70" s="50" t="s">
        <v>63</v>
      </c>
      <c r="M70" s="40"/>
      <c r="N70" s="40"/>
      <c r="O70" s="36"/>
      <c r="P70" s="36"/>
      <c r="Q70" s="36"/>
      <c r="R70" s="37"/>
      <c r="S70" s="92"/>
      <c r="T70" s="37"/>
      <c r="U70" s="64"/>
      <c r="V70" s="92"/>
      <c r="X70" s="72"/>
    </row>
    <row r="71" spans="1:24" ht="150" x14ac:dyDescent="0.2">
      <c r="A71" s="85" t="s">
        <v>178</v>
      </c>
      <c r="B71" s="85">
        <v>2</v>
      </c>
      <c r="C71" s="76" t="s">
        <v>26</v>
      </c>
      <c r="D71" s="106" t="s">
        <v>65</v>
      </c>
      <c r="E71" s="98" t="s">
        <v>179</v>
      </c>
      <c r="F71" s="112" t="s">
        <v>587</v>
      </c>
      <c r="G71" s="96"/>
      <c r="H71" s="86">
        <v>1</v>
      </c>
      <c r="I71" s="86">
        <v>1</v>
      </c>
      <c r="J71" s="95" t="s">
        <v>170</v>
      </c>
      <c r="K71" s="95" t="s">
        <v>36</v>
      </c>
      <c r="L71" s="50" t="s">
        <v>63</v>
      </c>
      <c r="M71" s="40"/>
      <c r="N71" s="40"/>
      <c r="O71" s="36"/>
      <c r="P71" s="36"/>
      <c r="Q71" s="36"/>
      <c r="R71" s="37"/>
      <c r="S71" s="92"/>
      <c r="T71" s="37"/>
      <c r="U71" s="64"/>
      <c r="V71" s="92"/>
      <c r="X71" s="72"/>
    </row>
    <row r="72" spans="1:24" ht="165" x14ac:dyDescent="0.2">
      <c r="A72" s="79" t="s">
        <v>180</v>
      </c>
      <c r="B72" s="79">
        <v>2</v>
      </c>
      <c r="C72" s="80" t="s">
        <v>26</v>
      </c>
      <c r="D72" s="101" t="s">
        <v>101</v>
      </c>
      <c r="E72" s="98" t="s">
        <v>181</v>
      </c>
      <c r="F72" s="114" t="s">
        <v>588</v>
      </c>
      <c r="G72" s="96"/>
      <c r="H72" s="86">
        <v>1</v>
      </c>
      <c r="I72" s="86">
        <v>2</v>
      </c>
      <c r="J72" s="95" t="s">
        <v>170</v>
      </c>
      <c r="K72" s="95" t="s">
        <v>182</v>
      </c>
      <c r="L72" s="50" t="s">
        <v>63</v>
      </c>
      <c r="M72" s="40"/>
      <c r="N72" s="40"/>
      <c r="O72" s="36"/>
      <c r="P72" s="36"/>
      <c r="Q72" s="36"/>
      <c r="R72" s="37"/>
      <c r="S72" s="92"/>
      <c r="T72" s="37"/>
      <c r="U72" s="64"/>
      <c r="V72" s="92"/>
      <c r="X72" s="72"/>
    </row>
    <row r="73" spans="1:24" ht="63.75" x14ac:dyDescent="0.2">
      <c r="A73" s="79" t="s">
        <v>285</v>
      </c>
      <c r="B73" s="79">
        <v>2</v>
      </c>
      <c r="C73" s="80" t="s">
        <v>26</v>
      </c>
      <c r="D73" s="101" t="s">
        <v>101</v>
      </c>
      <c r="E73" s="98" t="s">
        <v>487</v>
      </c>
      <c r="F73" s="78" t="s">
        <v>488</v>
      </c>
      <c r="G73" s="81"/>
      <c r="H73" s="82">
        <v>1</v>
      </c>
      <c r="I73" s="82">
        <v>1</v>
      </c>
      <c r="J73" s="77" t="s">
        <v>170</v>
      </c>
      <c r="K73" s="83" t="s">
        <v>142</v>
      </c>
      <c r="L73" s="69" t="s">
        <v>63</v>
      </c>
      <c r="M73" s="40"/>
      <c r="N73" s="40"/>
      <c r="O73" s="36"/>
      <c r="P73" s="36"/>
      <c r="Q73" s="36"/>
      <c r="R73" s="37"/>
      <c r="S73" s="92"/>
      <c r="T73" s="37"/>
      <c r="U73" s="64"/>
      <c r="V73" s="92"/>
      <c r="X73" s="72"/>
    </row>
    <row r="74" spans="1:24" ht="102" x14ac:dyDescent="0.2">
      <c r="A74" s="79" t="s">
        <v>185</v>
      </c>
      <c r="B74" s="79">
        <v>2</v>
      </c>
      <c r="C74" s="80" t="s">
        <v>26</v>
      </c>
      <c r="D74" s="101" t="s">
        <v>103</v>
      </c>
      <c r="E74" s="98" t="s">
        <v>186</v>
      </c>
      <c r="F74" s="111" t="s">
        <v>589</v>
      </c>
      <c r="G74" s="96"/>
      <c r="H74" s="86">
        <v>1</v>
      </c>
      <c r="I74" s="86">
        <v>2</v>
      </c>
      <c r="J74" s="95" t="s">
        <v>170</v>
      </c>
      <c r="K74" s="95" t="s">
        <v>36</v>
      </c>
      <c r="L74" s="50" t="s">
        <v>63</v>
      </c>
      <c r="M74" s="40"/>
      <c r="N74" s="40"/>
      <c r="O74" s="36"/>
      <c r="P74" s="36"/>
      <c r="Q74" s="36"/>
      <c r="R74" s="37"/>
      <c r="S74" s="92"/>
      <c r="T74" s="37"/>
      <c r="U74" s="64"/>
      <c r="V74" s="92"/>
      <c r="X74" s="72"/>
    </row>
    <row r="75" spans="1:24" ht="102" customHeight="1" x14ac:dyDescent="0.2">
      <c r="A75" s="79" t="s">
        <v>187</v>
      </c>
      <c r="B75" s="79">
        <v>2</v>
      </c>
      <c r="C75" s="80" t="s">
        <v>26</v>
      </c>
      <c r="D75" s="101" t="s">
        <v>103</v>
      </c>
      <c r="E75" s="98" t="s">
        <v>188</v>
      </c>
      <c r="F75" s="99" t="s">
        <v>442</v>
      </c>
      <c r="G75" s="81"/>
      <c r="H75" s="82">
        <v>1</v>
      </c>
      <c r="I75" s="82">
        <v>1</v>
      </c>
      <c r="J75" s="83" t="s">
        <v>170</v>
      </c>
      <c r="K75" s="83" t="s">
        <v>31</v>
      </c>
      <c r="L75" s="69" t="s">
        <v>32</v>
      </c>
      <c r="M75" s="40"/>
      <c r="N75" s="40"/>
      <c r="O75" s="36"/>
      <c r="P75" s="36"/>
      <c r="Q75" s="36"/>
      <c r="R75" s="37"/>
      <c r="S75" s="92"/>
      <c r="T75" s="37"/>
      <c r="U75" s="64"/>
      <c r="V75" s="92"/>
      <c r="X75" s="72"/>
    </row>
    <row r="76" spans="1:24" ht="136.5" customHeight="1" x14ac:dyDescent="0.2">
      <c r="A76" s="79" t="s">
        <v>189</v>
      </c>
      <c r="B76" s="79">
        <v>2</v>
      </c>
      <c r="C76" s="80" t="s">
        <v>26</v>
      </c>
      <c r="D76" s="101" t="s">
        <v>103</v>
      </c>
      <c r="E76" s="98" t="s">
        <v>190</v>
      </c>
      <c r="F76" s="111" t="s">
        <v>590</v>
      </c>
      <c r="G76" s="100" t="str">
        <f>HYPERLINK("http://www.usaswimming.org/DesktopDefault.aspx?TabId=1756&amp;Alias=Rainbow&amp;Lang=en-US","Pool Certification")</f>
        <v>Pool Certification</v>
      </c>
      <c r="H76" s="82">
        <v>1</v>
      </c>
      <c r="I76" s="82">
        <v>1</v>
      </c>
      <c r="J76" s="83" t="s">
        <v>170</v>
      </c>
      <c r="K76" s="77" t="s">
        <v>36</v>
      </c>
      <c r="L76" s="50" t="s">
        <v>63</v>
      </c>
      <c r="M76" s="40"/>
      <c r="N76" s="40"/>
      <c r="O76" s="36"/>
      <c r="P76" s="36"/>
      <c r="Q76" s="36"/>
      <c r="R76" s="37"/>
      <c r="S76" s="92"/>
      <c r="T76" s="37"/>
      <c r="U76" s="64"/>
      <c r="V76" s="92"/>
      <c r="X76" s="72"/>
    </row>
    <row r="77" spans="1:24" ht="38.25" x14ac:dyDescent="0.2">
      <c r="A77" s="29" t="s">
        <v>120</v>
      </c>
      <c r="B77" s="29">
        <f>B74</f>
        <v>2</v>
      </c>
      <c r="C77" s="30" t="str">
        <f>C74</f>
        <v>Business and Organizational Success</v>
      </c>
      <c r="D77" s="30" t="s">
        <v>121</v>
      </c>
      <c r="E77" s="30" t="s">
        <v>191</v>
      </c>
      <c r="F77" s="31" t="str">
        <f>C77&amp;" Level "&amp;B77&amp;" "&amp;E77</f>
        <v>Business and Organizational Success Level 2 Total Additional</v>
      </c>
      <c r="G77" s="47"/>
      <c r="H77" s="32">
        <f>SUM(H66:H75)</f>
        <v>10</v>
      </c>
      <c r="I77" s="32">
        <f>SUM(I66:I75)</f>
        <v>12</v>
      </c>
      <c r="J77" s="33" t="s">
        <v>120</v>
      </c>
      <c r="K77" s="33" t="s">
        <v>121</v>
      </c>
      <c r="L77" s="33"/>
      <c r="M77" s="32">
        <f>SUM(M66:M75)</f>
        <v>0</v>
      </c>
      <c r="N77" s="32">
        <f>SUM(N66:N75)</f>
        <v>0</v>
      </c>
      <c r="O77" s="32">
        <f>SUM(O66:O75)</f>
        <v>0</v>
      </c>
      <c r="P77" s="32">
        <f>SUM(P66:P75)</f>
        <v>0</v>
      </c>
      <c r="Q77" s="32">
        <f>SUM(Q66:Q75)</f>
        <v>0</v>
      </c>
      <c r="R77" s="48"/>
      <c r="S77" s="93"/>
      <c r="T77" s="48"/>
      <c r="U77" s="177"/>
      <c r="V77" s="93"/>
      <c r="X77" s="72"/>
    </row>
    <row r="78" spans="1:24" ht="38.25" x14ac:dyDescent="0.2">
      <c r="A78" s="29" t="s">
        <v>120</v>
      </c>
      <c r="B78" s="29">
        <f>B77</f>
        <v>2</v>
      </c>
      <c r="C78" s="30" t="str">
        <f>C77</f>
        <v>Business and Organizational Success</v>
      </c>
      <c r="D78" s="30" t="s">
        <v>121</v>
      </c>
      <c r="E78" s="30" t="s">
        <v>192</v>
      </c>
      <c r="F78" s="31" t="str">
        <f>C78&amp;" Level "&amp;B78&amp;" "&amp;E78</f>
        <v>Business and Organizational Success Level 2 Total Category</v>
      </c>
      <c r="G78" s="47"/>
      <c r="H78" s="32" t="s">
        <v>153</v>
      </c>
      <c r="I78" s="32">
        <f>'Point Req'!J36</f>
        <v>16</v>
      </c>
      <c r="J78" s="33" t="s">
        <v>120</v>
      </c>
      <c r="K78" s="33" t="s">
        <v>121</v>
      </c>
      <c r="L78" s="33"/>
      <c r="M78" s="34">
        <f>SUM(M65,M77)</f>
        <v>0</v>
      </c>
      <c r="N78" s="34">
        <f>SUM(N65,N77)</f>
        <v>0</v>
      </c>
      <c r="O78" s="34">
        <f>SUM(O65,O77)</f>
        <v>0</v>
      </c>
      <c r="P78" s="34">
        <f>SUM(P65,P77)</f>
        <v>0</v>
      </c>
      <c r="Q78" s="34">
        <f>SUM(Q65,Q77)</f>
        <v>0</v>
      </c>
      <c r="R78" s="48"/>
      <c r="S78" s="93"/>
      <c r="T78" s="48"/>
      <c r="U78" s="177"/>
      <c r="V78" s="93"/>
      <c r="X78" s="72"/>
    </row>
    <row r="79" spans="1:24" ht="153" x14ac:dyDescent="0.2">
      <c r="A79" s="79" t="s">
        <v>193</v>
      </c>
      <c r="B79" s="79">
        <v>2</v>
      </c>
      <c r="C79" s="80" t="s">
        <v>123</v>
      </c>
      <c r="D79" s="101" t="s">
        <v>65</v>
      </c>
      <c r="E79" s="98" t="s">
        <v>194</v>
      </c>
      <c r="F79" s="102" t="s">
        <v>554</v>
      </c>
      <c r="G79" s="187" t="s">
        <v>555</v>
      </c>
      <c r="H79" s="103">
        <v>2</v>
      </c>
      <c r="I79" s="103">
        <v>2</v>
      </c>
      <c r="J79" s="83" t="s">
        <v>30</v>
      </c>
      <c r="K79" s="83" t="s">
        <v>142</v>
      </c>
      <c r="L79" s="69" t="s">
        <v>63</v>
      </c>
      <c r="M79" s="40"/>
      <c r="N79" s="40"/>
      <c r="O79" s="36"/>
      <c r="P79" s="36"/>
      <c r="Q79" s="36"/>
      <c r="R79" s="37"/>
      <c r="S79" s="92"/>
      <c r="T79" s="37"/>
      <c r="U79" s="64"/>
      <c r="V79" s="92"/>
      <c r="X79" s="72"/>
    </row>
    <row r="80" spans="1:24" ht="127.5" x14ac:dyDescent="0.2">
      <c r="A80" s="79" t="s">
        <v>195</v>
      </c>
      <c r="B80" s="79">
        <v>2</v>
      </c>
      <c r="C80" s="80" t="s">
        <v>123</v>
      </c>
      <c r="D80" s="101" t="s">
        <v>65</v>
      </c>
      <c r="E80" s="98" t="s">
        <v>196</v>
      </c>
      <c r="F80" s="78" t="s">
        <v>443</v>
      </c>
      <c r="G80" s="100" t="str">
        <f>HYPERLINK("http://www.usaswimming.org/DesktopDefault.aspx?TabId=44&amp;Alias=Rainbow&amp;Lang=en","USAS Convention")</f>
        <v>USAS Convention</v>
      </c>
      <c r="H80" s="82">
        <v>1</v>
      </c>
      <c r="I80" s="82">
        <v>3</v>
      </c>
      <c r="J80" s="83" t="s">
        <v>30</v>
      </c>
      <c r="K80" s="83" t="s">
        <v>36</v>
      </c>
      <c r="L80" s="50" t="s">
        <v>63</v>
      </c>
      <c r="M80" s="40"/>
      <c r="N80" s="40"/>
      <c r="O80" s="36"/>
      <c r="P80" s="36"/>
      <c r="Q80" s="36"/>
      <c r="R80" s="37"/>
      <c r="S80" s="92"/>
      <c r="T80" s="37"/>
      <c r="U80" s="64"/>
      <c r="V80" s="92"/>
      <c r="X80" s="72"/>
    </row>
    <row r="81" spans="1:24" ht="76.5" x14ac:dyDescent="0.2">
      <c r="A81" s="79" t="s">
        <v>197</v>
      </c>
      <c r="B81" s="79">
        <v>2</v>
      </c>
      <c r="C81" s="80" t="s">
        <v>123</v>
      </c>
      <c r="D81" s="101" t="s">
        <v>101</v>
      </c>
      <c r="E81" s="98" t="s">
        <v>198</v>
      </c>
      <c r="F81" s="102" t="s">
        <v>591</v>
      </c>
      <c r="G81" s="81"/>
      <c r="H81" s="82">
        <v>1</v>
      </c>
      <c r="I81" s="82">
        <v>1</v>
      </c>
      <c r="J81" s="83" t="s">
        <v>30</v>
      </c>
      <c r="K81" s="83" t="s">
        <v>36</v>
      </c>
      <c r="L81" s="50" t="s">
        <v>63</v>
      </c>
      <c r="M81" s="40"/>
      <c r="N81" s="40"/>
      <c r="O81" s="36"/>
      <c r="P81" s="36"/>
      <c r="Q81" s="36"/>
      <c r="R81" s="37"/>
      <c r="S81" s="92"/>
      <c r="T81" s="37"/>
      <c r="U81" s="64"/>
      <c r="V81" s="92"/>
      <c r="X81" s="72"/>
    </row>
    <row r="82" spans="1:24" ht="63.75" x14ac:dyDescent="0.2">
      <c r="A82" s="79" t="s">
        <v>199</v>
      </c>
      <c r="B82" s="79">
        <v>2</v>
      </c>
      <c r="C82" s="80" t="s">
        <v>123</v>
      </c>
      <c r="D82" s="101" t="s">
        <v>101</v>
      </c>
      <c r="E82" s="98" t="s">
        <v>200</v>
      </c>
      <c r="F82" s="78" t="s">
        <v>444</v>
      </c>
      <c r="G82" s="81"/>
      <c r="H82" s="82">
        <v>1</v>
      </c>
      <c r="I82" s="82">
        <v>1</v>
      </c>
      <c r="J82" s="83" t="s">
        <v>30</v>
      </c>
      <c r="K82" s="83" t="s">
        <v>36</v>
      </c>
      <c r="L82" s="50" t="s">
        <v>63</v>
      </c>
      <c r="M82" s="40"/>
      <c r="N82" s="40"/>
      <c r="O82" s="36"/>
      <c r="P82" s="36"/>
      <c r="Q82" s="36"/>
      <c r="R82" s="37"/>
      <c r="S82" s="92"/>
      <c r="T82" s="37"/>
      <c r="U82" s="64"/>
      <c r="V82" s="92"/>
      <c r="X82" s="72"/>
    </row>
    <row r="83" spans="1:24" ht="89.25" x14ac:dyDescent="0.2">
      <c r="A83" s="79" t="s">
        <v>201</v>
      </c>
      <c r="B83" s="79">
        <v>2</v>
      </c>
      <c r="C83" s="80" t="s">
        <v>123</v>
      </c>
      <c r="D83" s="101" t="s">
        <v>101</v>
      </c>
      <c r="E83" s="98" t="s">
        <v>202</v>
      </c>
      <c r="F83" s="78" t="s">
        <v>592</v>
      </c>
      <c r="G83" s="81"/>
      <c r="H83" s="82">
        <v>1</v>
      </c>
      <c r="I83" s="82">
        <v>3</v>
      </c>
      <c r="J83" s="83" t="s">
        <v>30</v>
      </c>
      <c r="K83" s="83" t="s">
        <v>36</v>
      </c>
      <c r="L83" s="50" t="s">
        <v>63</v>
      </c>
      <c r="M83" s="40"/>
      <c r="N83" s="40"/>
      <c r="O83" s="36"/>
      <c r="P83" s="36"/>
      <c r="Q83" s="36"/>
      <c r="R83" s="37"/>
      <c r="S83" s="92"/>
      <c r="T83" s="37"/>
      <c r="U83" s="64"/>
      <c r="V83" s="92"/>
      <c r="X83" s="72"/>
    </row>
    <row r="84" spans="1:24" ht="89.25" x14ac:dyDescent="0.2">
      <c r="A84" s="79" t="s">
        <v>203</v>
      </c>
      <c r="B84" s="79">
        <v>2</v>
      </c>
      <c r="C84" s="80" t="s">
        <v>123</v>
      </c>
      <c r="D84" s="101" t="s">
        <v>101</v>
      </c>
      <c r="E84" s="98" t="s">
        <v>204</v>
      </c>
      <c r="F84" s="78" t="s">
        <v>556</v>
      </c>
      <c r="G84" s="81"/>
      <c r="H84" s="82">
        <v>1</v>
      </c>
      <c r="I84" s="82">
        <v>2</v>
      </c>
      <c r="J84" s="83" t="s">
        <v>30</v>
      </c>
      <c r="K84" s="77" t="s">
        <v>36</v>
      </c>
      <c r="L84" s="69" t="s">
        <v>63</v>
      </c>
      <c r="M84" s="40"/>
      <c r="N84" s="40"/>
      <c r="O84" s="36"/>
      <c r="P84" s="36"/>
      <c r="Q84" s="36"/>
      <c r="R84" s="37"/>
      <c r="S84" s="92"/>
      <c r="T84" s="37"/>
      <c r="U84" s="64"/>
      <c r="V84" s="92"/>
      <c r="X84" s="72"/>
    </row>
    <row r="85" spans="1:24" ht="114.75" x14ac:dyDescent="0.2">
      <c r="A85" s="79" t="s">
        <v>205</v>
      </c>
      <c r="B85" s="79">
        <v>2</v>
      </c>
      <c r="C85" s="80" t="s">
        <v>123</v>
      </c>
      <c r="D85" s="101" t="s">
        <v>101</v>
      </c>
      <c r="E85" s="98" t="s">
        <v>445</v>
      </c>
      <c r="F85" s="102" t="s">
        <v>593</v>
      </c>
      <c r="G85" s="100" t="str">
        <f>HYPERLINK("http://www.usaswimming.org/DesktopDefault.aspx?TabId=1529","Swimposium")</f>
        <v>Swimposium</v>
      </c>
      <c r="H85" s="82">
        <v>1</v>
      </c>
      <c r="I85" s="103">
        <v>4</v>
      </c>
      <c r="J85" s="83" t="s">
        <v>30</v>
      </c>
      <c r="K85" s="83" t="s">
        <v>36</v>
      </c>
      <c r="L85" s="50" t="s">
        <v>63</v>
      </c>
      <c r="M85" s="40"/>
      <c r="N85" s="40"/>
      <c r="O85" s="36"/>
      <c r="P85" s="36"/>
      <c r="Q85" s="36"/>
      <c r="R85" s="37"/>
      <c r="S85" s="92"/>
      <c r="T85" s="37"/>
      <c r="U85" s="64"/>
      <c r="V85" s="92"/>
      <c r="X85" s="72"/>
    </row>
    <row r="86" spans="1:24" ht="63.75" x14ac:dyDescent="0.2">
      <c r="A86" s="79" t="s">
        <v>206</v>
      </c>
      <c r="B86" s="79">
        <v>2</v>
      </c>
      <c r="C86" s="80" t="s">
        <v>123</v>
      </c>
      <c r="D86" s="101" t="s">
        <v>101</v>
      </c>
      <c r="E86" s="98" t="s">
        <v>446</v>
      </c>
      <c r="F86" s="78" t="s">
        <v>501</v>
      </c>
      <c r="G86" s="154" t="s">
        <v>447</v>
      </c>
      <c r="H86" s="82">
        <v>1</v>
      </c>
      <c r="I86" s="82">
        <v>1</v>
      </c>
      <c r="J86" s="84" t="s">
        <v>30</v>
      </c>
      <c r="K86" s="83" t="s">
        <v>36</v>
      </c>
      <c r="L86" s="50" t="s">
        <v>63</v>
      </c>
      <c r="M86" s="40"/>
      <c r="N86" s="40"/>
      <c r="O86" s="36"/>
      <c r="P86" s="36"/>
      <c r="Q86" s="36"/>
      <c r="R86" s="37"/>
      <c r="S86" s="92"/>
      <c r="T86" s="37"/>
      <c r="U86" s="64"/>
      <c r="V86" s="92"/>
      <c r="X86" s="72"/>
    </row>
    <row r="87" spans="1:24" ht="114.75" x14ac:dyDescent="0.2">
      <c r="A87" s="79" t="s">
        <v>207</v>
      </c>
      <c r="B87" s="79">
        <v>2</v>
      </c>
      <c r="C87" s="80" t="s">
        <v>123</v>
      </c>
      <c r="D87" s="101" t="s">
        <v>103</v>
      </c>
      <c r="E87" s="98" t="s">
        <v>208</v>
      </c>
      <c r="F87" s="78" t="s">
        <v>594</v>
      </c>
      <c r="G87" s="100" t="str">
        <f>HYPERLINK("http://www.usaswimming.org/DesktopDefault.aspx?TabId=1625&amp;Alias=Rainbow&amp;Lang=en","Sample Meet Director's Handbook")</f>
        <v>Sample Meet Director's Handbook</v>
      </c>
      <c r="H87" s="82">
        <v>1</v>
      </c>
      <c r="I87" s="82">
        <v>2</v>
      </c>
      <c r="J87" s="83" t="s">
        <v>30</v>
      </c>
      <c r="K87" s="83" t="s">
        <v>209</v>
      </c>
      <c r="L87" s="50" t="s">
        <v>63</v>
      </c>
      <c r="M87" s="40"/>
      <c r="N87" s="40"/>
      <c r="O87" s="36"/>
      <c r="P87" s="36"/>
      <c r="Q87" s="36"/>
      <c r="R87" s="37"/>
      <c r="S87" s="92"/>
      <c r="T87" s="37"/>
      <c r="U87" s="64"/>
      <c r="V87" s="92"/>
      <c r="X87" s="72"/>
    </row>
    <row r="88" spans="1:24" ht="102" x14ac:dyDescent="0.2">
      <c r="A88" s="79" t="s">
        <v>210</v>
      </c>
      <c r="B88" s="79">
        <v>2</v>
      </c>
      <c r="C88" s="80" t="s">
        <v>123</v>
      </c>
      <c r="D88" s="101" t="s">
        <v>103</v>
      </c>
      <c r="E88" s="98" t="s">
        <v>211</v>
      </c>
      <c r="F88" s="102" t="s">
        <v>448</v>
      </c>
      <c r="G88" s="155" t="str">
        <f>HYPERLINK("http://www.usaswimming.org/USASWeb/DesktopDefault.aspx?TabId=98&amp;Alias=Rainbow&amp;Lang=en","National Certification")</f>
        <v>National Certification</v>
      </c>
      <c r="H88" s="82">
        <v>1</v>
      </c>
      <c r="I88" s="82">
        <v>1</v>
      </c>
      <c r="J88" s="83" t="s">
        <v>30</v>
      </c>
      <c r="K88" s="84" t="s">
        <v>36</v>
      </c>
      <c r="L88" s="50" t="s">
        <v>63</v>
      </c>
      <c r="M88" s="40"/>
      <c r="N88" s="40"/>
      <c r="O88" s="36"/>
      <c r="P88" s="36"/>
      <c r="Q88" s="36"/>
      <c r="R88" s="37"/>
      <c r="S88" s="92"/>
      <c r="T88" s="37"/>
      <c r="U88" s="64"/>
      <c r="V88" s="92"/>
      <c r="X88" s="72"/>
    </row>
    <row r="89" spans="1:24" ht="102" x14ac:dyDescent="0.2">
      <c r="A89" s="79" t="s">
        <v>212</v>
      </c>
      <c r="B89" s="79">
        <v>2</v>
      </c>
      <c r="C89" s="80" t="s">
        <v>123</v>
      </c>
      <c r="D89" s="101" t="s">
        <v>103</v>
      </c>
      <c r="E89" s="98" t="s">
        <v>213</v>
      </c>
      <c r="F89" s="78" t="s">
        <v>449</v>
      </c>
      <c r="G89" s="81"/>
      <c r="H89" s="82">
        <v>1</v>
      </c>
      <c r="I89" s="82">
        <v>3</v>
      </c>
      <c r="J89" s="83" t="s">
        <v>30</v>
      </c>
      <c r="K89" s="83" t="s">
        <v>214</v>
      </c>
      <c r="L89" s="50" t="s">
        <v>32</v>
      </c>
      <c r="M89" s="40"/>
      <c r="N89" s="40"/>
      <c r="O89" s="36"/>
      <c r="P89" s="36"/>
      <c r="Q89" s="36"/>
      <c r="R89" s="37"/>
      <c r="S89" s="92"/>
      <c r="T89" s="37"/>
      <c r="U89" s="64"/>
      <c r="V89" s="92"/>
      <c r="X89" s="72"/>
    </row>
    <row r="90" spans="1:24" ht="76.5" x14ac:dyDescent="0.2">
      <c r="A90" s="79" t="s">
        <v>215</v>
      </c>
      <c r="B90" s="79">
        <v>2</v>
      </c>
      <c r="C90" s="80" t="s">
        <v>123</v>
      </c>
      <c r="D90" s="97" t="s">
        <v>150</v>
      </c>
      <c r="E90" s="98" t="s">
        <v>216</v>
      </c>
      <c r="F90" s="78" t="s">
        <v>451</v>
      </c>
      <c r="G90" s="154" t="s">
        <v>450</v>
      </c>
      <c r="H90" s="82">
        <v>1</v>
      </c>
      <c r="I90" s="82">
        <v>1</v>
      </c>
      <c r="J90" s="83" t="s">
        <v>30</v>
      </c>
      <c r="K90" s="83" t="s">
        <v>36</v>
      </c>
      <c r="L90" s="50" t="s">
        <v>63</v>
      </c>
      <c r="M90" s="40"/>
      <c r="N90" s="40"/>
      <c r="O90" s="36"/>
      <c r="P90" s="36"/>
      <c r="Q90" s="36"/>
      <c r="R90" s="37"/>
      <c r="S90" s="92"/>
      <c r="T90" s="37"/>
      <c r="U90" s="64"/>
      <c r="V90" s="92"/>
      <c r="X90" s="72"/>
    </row>
    <row r="91" spans="1:24" ht="25.5" x14ac:dyDescent="0.2">
      <c r="A91" s="29" t="s">
        <v>120</v>
      </c>
      <c r="B91" s="115">
        <f>B90</f>
        <v>2</v>
      </c>
      <c r="C91" s="30" t="str">
        <f>C90</f>
        <v>Volunteer Development</v>
      </c>
      <c r="D91" s="30" t="s">
        <v>121</v>
      </c>
      <c r="E91" s="30" t="s">
        <v>167</v>
      </c>
      <c r="F91" s="31" t="str">
        <f>C91&amp;" Level "&amp;B91&amp;" "&amp;E91</f>
        <v>Volunteer Development Level 2 Total Required</v>
      </c>
      <c r="G91" s="47"/>
      <c r="H91" s="32">
        <f>SUM(H79:H90)</f>
        <v>13</v>
      </c>
      <c r="I91" s="32">
        <f>SUM(I79:I90)</f>
        <v>24</v>
      </c>
      <c r="J91" s="33" t="s">
        <v>120</v>
      </c>
      <c r="K91" s="33" t="s">
        <v>121</v>
      </c>
      <c r="L91" s="33"/>
      <c r="M91" s="34">
        <f>SUM(M79:M90)</f>
        <v>0</v>
      </c>
      <c r="N91" s="34">
        <f>SUM(N79:N90)</f>
        <v>0</v>
      </c>
      <c r="O91" s="34">
        <f>SUM(O79:O90)</f>
        <v>0</v>
      </c>
      <c r="P91" s="34">
        <f>SUM(P79:P90)</f>
        <v>0</v>
      </c>
      <c r="Q91" s="34">
        <f>SUM(Q79:Q90)</f>
        <v>0</v>
      </c>
      <c r="R91" s="48"/>
      <c r="S91" s="93"/>
      <c r="T91" s="48"/>
      <c r="U91" s="177"/>
      <c r="V91" s="93"/>
      <c r="X91" s="72"/>
    </row>
    <row r="92" spans="1:24" ht="89.25" x14ac:dyDescent="0.2">
      <c r="A92" s="79" t="s">
        <v>217</v>
      </c>
      <c r="B92" s="79">
        <v>2</v>
      </c>
      <c r="C92" s="80" t="s">
        <v>123</v>
      </c>
      <c r="D92" s="101" t="s">
        <v>65</v>
      </c>
      <c r="E92" s="98" t="s">
        <v>452</v>
      </c>
      <c r="F92" s="78" t="s">
        <v>595</v>
      </c>
      <c r="G92" s="81"/>
      <c r="H92" s="82">
        <v>1</v>
      </c>
      <c r="I92" s="82">
        <v>1</v>
      </c>
      <c r="J92" s="83" t="s">
        <v>170</v>
      </c>
      <c r="K92" s="83" t="s">
        <v>36</v>
      </c>
      <c r="L92" s="50" t="s">
        <v>63</v>
      </c>
      <c r="M92" s="40"/>
      <c r="N92" s="40"/>
      <c r="O92" s="36"/>
      <c r="P92" s="36"/>
      <c r="Q92" s="36"/>
      <c r="R92" s="37"/>
      <c r="S92" s="92"/>
      <c r="T92" s="37"/>
      <c r="U92" s="64"/>
      <c r="V92" s="92"/>
      <c r="X92" s="72"/>
    </row>
    <row r="93" spans="1:24" ht="114.75" x14ac:dyDescent="0.2">
      <c r="A93" s="85" t="s">
        <v>218</v>
      </c>
      <c r="B93" s="85">
        <v>2</v>
      </c>
      <c r="C93" s="76" t="s">
        <v>123</v>
      </c>
      <c r="D93" s="106" t="s">
        <v>65</v>
      </c>
      <c r="E93" s="98" t="s">
        <v>453</v>
      </c>
      <c r="F93" s="107" t="s">
        <v>596</v>
      </c>
      <c r="G93" s="96"/>
      <c r="H93" s="86">
        <v>1</v>
      </c>
      <c r="I93" s="156">
        <v>2</v>
      </c>
      <c r="J93" s="95" t="s">
        <v>170</v>
      </c>
      <c r="K93" s="95" t="s">
        <v>36</v>
      </c>
      <c r="L93" s="50" t="s">
        <v>63</v>
      </c>
      <c r="M93" s="40"/>
      <c r="N93" s="40"/>
      <c r="O93" s="36"/>
      <c r="P93" s="36"/>
      <c r="Q93" s="36"/>
      <c r="R93" s="37"/>
      <c r="S93" s="92"/>
      <c r="T93" s="37"/>
      <c r="U93" s="64"/>
      <c r="V93" s="92"/>
      <c r="X93" s="72"/>
    </row>
    <row r="94" spans="1:24" ht="102" x14ac:dyDescent="0.2">
      <c r="A94" s="85" t="s">
        <v>219</v>
      </c>
      <c r="B94" s="85">
        <v>2</v>
      </c>
      <c r="C94" s="76" t="s">
        <v>123</v>
      </c>
      <c r="D94" s="101" t="s">
        <v>103</v>
      </c>
      <c r="E94" s="98" t="s">
        <v>220</v>
      </c>
      <c r="F94" s="102" t="s">
        <v>597</v>
      </c>
      <c r="G94" s="81"/>
      <c r="H94" s="82">
        <v>1</v>
      </c>
      <c r="I94" s="82">
        <v>2</v>
      </c>
      <c r="J94" s="83" t="s">
        <v>170</v>
      </c>
      <c r="K94" s="83" t="s">
        <v>209</v>
      </c>
      <c r="L94" s="188" t="s">
        <v>63</v>
      </c>
      <c r="M94" s="40"/>
      <c r="N94" s="40"/>
      <c r="O94" s="36"/>
      <c r="P94" s="36"/>
      <c r="Q94" s="36"/>
      <c r="R94" s="37"/>
      <c r="S94" s="92"/>
      <c r="T94" s="37"/>
      <c r="U94" s="64"/>
      <c r="V94" s="92"/>
      <c r="X94" s="72"/>
    </row>
    <row r="95" spans="1:24" ht="102" x14ac:dyDescent="0.2">
      <c r="A95" s="85" t="s">
        <v>221</v>
      </c>
      <c r="B95" s="85">
        <v>2</v>
      </c>
      <c r="C95" s="76" t="s">
        <v>123</v>
      </c>
      <c r="D95" s="121" t="s">
        <v>103</v>
      </c>
      <c r="E95" s="98" t="s">
        <v>222</v>
      </c>
      <c r="F95" s="107" t="s">
        <v>598</v>
      </c>
      <c r="G95" s="96"/>
      <c r="H95" s="86">
        <v>1</v>
      </c>
      <c r="I95" s="86">
        <v>2</v>
      </c>
      <c r="J95" s="95" t="s">
        <v>170</v>
      </c>
      <c r="K95" s="95" t="s">
        <v>36</v>
      </c>
      <c r="L95" s="188" t="s">
        <v>63</v>
      </c>
      <c r="M95" s="40"/>
      <c r="N95" s="40"/>
      <c r="O95" s="36"/>
      <c r="P95" s="36"/>
      <c r="Q95" s="36"/>
      <c r="R95" s="37"/>
      <c r="S95" s="92"/>
      <c r="T95" s="37"/>
      <c r="U95" s="64"/>
      <c r="V95" s="92"/>
      <c r="X95" s="72"/>
    </row>
    <row r="96" spans="1:24" ht="25.5" x14ac:dyDescent="0.2">
      <c r="A96" s="29" t="s">
        <v>120</v>
      </c>
      <c r="B96" s="29">
        <f>B95</f>
        <v>2</v>
      </c>
      <c r="C96" s="30" t="str">
        <f>C95</f>
        <v>Volunteer Development</v>
      </c>
      <c r="D96" s="30" t="s">
        <v>121</v>
      </c>
      <c r="E96" s="30" t="s">
        <v>191</v>
      </c>
      <c r="F96" s="31" t="str">
        <f>C96&amp;" Level "&amp;B96&amp;" "&amp;E96</f>
        <v>Volunteer Development Level 2 Total Additional</v>
      </c>
      <c r="G96" s="47"/>
      <c r="H96" s="32">
        <f>SUM(H92:H95)</f>
        <v>4</v>
      </c>
      <c r="I96" s="32">
        <f>SUM(I92:I95)</f>
        <v>7</v>
      </c>
      <c r="J96" s="33" t="s">
        <v>120</v>
      </c>
      <c r="K96" s="33" t="s">
        <v>121</v>
      </c>
      <c r="L96" s="33"/>
      <c r="M96" s="32">
        <f>SUM(M92:M95)</f>
        <v>0</v>
      </c>
      <c r="N96" s="32">
        <f>SUM(N92:N95)</f>
        <v>0</v>
      </c>
      <c r="O96" s="32">
        <f>SUM(O92:O95)</f>
        <v>0</v>
      </c>
      <c r="P96" s="32">
        <f>SUM(P92:P95)</f>
        <v>0</v>
      </c>
      <c r="Q96" s="32">
        <f>SUM(Q92:Q95)</f>
        <v>0</v>
      </c>
      <c r="R96" s="48"/>
      <c r="S96" s="93"/>
      <c r="T96" s="48"/>
      <c r="U96" s="177"/>
      <c r="V96" s="93"/>
      <c r="X96" s="72"/>
    </row>
    <row r="97" spans="1:24" ht="25.5" x14ac:dyDescent="0.2">
      <c r="A97" s="29" t="s">
        <v>120</v>
      </c>
      <c r="B97" s="29">
        <f>B96</f>
        <v>2</v>
      </c>
      <c r="C97" s="30" t="str">
        <f>C96</f>
        <v>Volunteer Development</v>
      </c>
      <c r="D97" s="30" t="s">
        <v>121</v>
      </c>
      <c r="E97" s="30" t="s">
        <v>192</v>
      </c>
      <c r="F97" s="31" t="str">
        <f>C97&amp;" Level "&amp;B97&amp;" "&amp;E97</f>
        <v>Volunteer Development Level 2 Total Category</v>
      </c>
      <c r="G97" s="47"/>
      <c r="H97" s="32" t="s">
        <v>153</v>
      </c>
      <c r="I97" s="32">
        <f>'Point Req'!J38</f>
        <v>18</v>
      </c>
      <c r="J97" s="33" t="s">
        <v>120</v>
      </c>
      <c r="K97" s="33" t="s">
        <v>121</v>
      </c>
      <c r="L97" s="33"/>
      <c r="M97" s="34">
        <f>SUM(M91,M96)</f>
        <v>0</v>
      </c>
      <c r="N97" s="34">
        <f>SUM(N91,N96)</f>
        <v>0</v>
      </c>
      <c r="O97" s="34">
        <f>SUM(O91,O96)</f>
        <v>0</v>
      </c>
      <c r="P97" s="34">
        <f>SUM(P91,P96)</f>
        <v>0</v>
      </c>
      <c r="Q97" s="34">
        <f>SUM(Q91,Q96)</f>
        <v>0</v>
      </c>
      <c r="R97" s="48"/>
      <c r="S97" s="93"/>
      <c r="T97" s="48"/>
      <c r="U97" s="177"/>
      <c r="V97" s="93"/>
      <c r="X97" s="72"/>
    </row>
    <row r="98" spans="1:24" ht="102" x14ac:dyDescent="0.2">
      <c r="A98" s="85" t="s">
        <v>223</v>
      </c>
      <c r="B98" s="85">
        <v>2</v>
      </c>
      <c r="C98" s="76" t="s">
        <v>126</v>
      </c>
      <c r="D98" s="101" t="s">
        <v>52</v>
      </c>
      <c r="E98" s="98" t="s">
        <v>454</v>
      </c>
      <c r="F98" s="102" t="s">
        <v>518</v>
      </c>
      <c r="G98" s="96"/>
      <c r="H98" s="86">
        <v>1</v>
      </c>
      <c r="I98" s="86">
        <v>1</v>
      </c>
      <c r="J98" s="95" t="s">
        <v>30</v>
      </c>
      <c r="K98" s="95" t="s">
        <v>59</v>
      </c>
      <c r="L98" s="69" t="s">
        <v>63</v>
      </c>
      <c r="M98" s="40"/>
      <c r="N98" s="40"/>
      <c r="O98" s="36"/>
      <c r="P98" s="36"/>
      <c r="Q98" s="36"/>
      <c r="R98" s="37"/>
      <c r="S98" s="92"/>
      <c r="T98" s="37"/>
      <c r="U98" s="64"/>
      <c r="V98" s="92"/>
      <c r="X98" s="72"/>
    </row>
    <row r="99" spans="1:24" ht="76.5" x14ac:dyDescent="0.2">
      <c r="A99" s="85" t="s">
        <v>224</v>
      </c>
      <c r="B99" s="85">
        <v>2</v>
      </c>
      <c r="C99" s="76" t="s">
        <v>126</v>
      </c>
      <c r="D99" s="101" t="s">
        <v>65</v>
      </c>
      <c r="E99" s="98" t="s">
        <v>456</v>
      </c>
      <c r="F99" s="157" t="s">
        <v>455</v>
      </c>
      <c r="G99" s="96"/>
      <c r="H99" s="86">
        <v>1</v>
      </c>
      <c r="I99" s="86">
        <v>2</v>
      </c>
      <c r="J99" s="95" t="s">
        <v>30</v>
      </c>
      <c r="K99" s="95" t="s">
        <v>36</v>
      </c>
      <c r="L99" s="50" t="s">
        <v>63</v>
      </c>
      <c r="M99" s="40"/>
      <c r="N99" s="40"/>
      <c r="O99" s="36"/>
      <c r="P99" s="36"/>
      <c r="Q99" s="36"/>
      <c r="R99" s="37"/>
      <c r="S99" s="92"/>
      <c r="T99" s="37"/>
      <c r="U99" s="64"/>
      <c r="V99" s="92"/>
      <c r="X99" s="72"/>
    </row>
    <row r="100" spans="1:24" ht="102" x14ac:dyDescent="0.2">
      <c r="A100" s="79" t="s">
        <v>225</v>
      </c>
      <c r="B100" s="79">
        <v>2</v>
      </c>
      <c r="C100" s="80" t="s">
        <v>126</v>
      </c>
      <c r="D100" s="101" t="s">
        <v>65</v>
      </c>
      <c r="E100" s="98" t="s">
        <v>457</v>
      </c>
      <c r="F100" s="78" t="s">
        <v>458</v>
      </c>
      <c r="G100" s="81"/>
      <c r="H100" s="82">
        <v>1</v>
      </c>
      <c r="I100" s="82">
        <v>2</v>
      </c>
      <c r="J100" s="83" t="s">
        <v>30</v>
      </c>
      <c r="K100" s="83" t="s">
        <v>36</v>
      </c>
      <c r="L100" s="50" t="s">
        <v>63</v>
      </c>
      <c r="M100" s="40"/>
      <c r="N100" s="40"/>
      <c r="O100" s="36"/>
      <c r="P100" s="36"/>
      <c r="Q100" s="36"/>
      <c r="R100" s="37"/>
      <c r="S100" s="92"/>
      <c r="T100" s="37"/>
      <c r="U100" s="64"/>
      <c r="V100" s="92"/>
      <c r="X100" s="72"/>
    </row>
    <row r="101" spans="1:24" ht="153" x14ac:dyDescent="0.2">
      <c r="A101" s="79" t="s">
        <v>226</v>
      </c>
      <c r="B101" s="79">
        <v>2</v>
      </c>
      <c r="C101" s="80" t="s">
        <v>126</v>
      </c>
      <c r="D101" s="101" t="s">
        <v>101</v>
      </c>
      <c r="E101" s="98" t="s">
        <v>227</v>
      </c>
      <c r="F101" s="78" t="s">
        <v>599</v>
      </c>
      <c r="G101" s="81"/>
      <c r="H101" s="82">
        <v>1</v>
      </c>
      <c r="I101" s="82">
        <v>3</v>
      </c>
      <c r="J101" s="83" t="s">
        <v>30</v>
      </c>
      <c r="K101" s="77" t="s">
        <v>36</v>
      </c>
      <c r="L101" s="50" t="s">
        <v>63</v>
      </c>
      <c r="M101" s="40"/>
      <c r="N101" s="40"/>
      <c r="O101" s="36"/>
      <c r="P101" s="36"/>
      <c r="Q101" s="36"/>
      <c r="R101" s="37"/>
      <c r="S101" s="92"/>
      <c r="T101" s="37"/>
      <c r="U101" s="64"/>
      <c r="V101" s="92"/>
      <c r="X101" s="72"/>
    </row>
    <row r="102" spans="1:24" ht="102" x14ac:dyDescent="0.2">
      <c r="A102" s="87" t="s">
        <v>228</v>
      </c>
      <c r="B102" s="87">
        <v>2</v>
      </c>
      <c r="C102" s="109" t="s">
        <v>126</v>
      </c>
      <c r="D102" s="101" t="s">
        <v>101</v>
      </c>
      <c r="E102" s="152" t="s">
        <v>459</v>
      </c>
      <c r="F102" s="102" t="s">
        <v>600</v>
      </c>
      <c r="G102" s="89"/>
      <c r="H102" s="90">
        <v>1</v>
      </c>
      <c r="I102" s="90">
        <v>2</v>
      </c>
      <c r="J102" s="91" t="s">
        <v>30</v>
      </c>
      <c r="K102" s="158" t="s">
        <v>36</v>
      </c>
      <c r="L102" s="50" t="s">
        <v>63</v>
      </c>
      <c r="M102" s="40"/>
      <c r="N102" s="40"/>
      <c r="O102" s="36"/>
      <c r="P102" s="36"/>
      <c r="Q102" s="36"/>
      <c r="R102" s="37"/>
      <c r="S102" s="92"/>
      <c r="T102" s="37"/>
      <c r="U102" s="64"/>
      <c r="V102" s="92"/>
      <c r="X102" s="72"/>
    </row>
    <row r="103" spans="1:24" ht="114.75" x14ac:dyDescent="0.2">
      <c r="A103" s="79" t="s">
        <v>229</v>
      </c>
      <c r="B103" s="79">
        <v>2</v>
      </c>
      <c r="C103" s="80" t="s">
        <v>126</v>
      </c>
      <c r="D103" s="101" t="s">
        <v>101</v>
      </c>
      <c r="E103" s="98" t="s">
        <v>230</v>
      </c>
      <c r="F103" s="78" t="s">
        <v>601</v>
      </c>
      <c r="G103" s="81"/>
      <c r="H103" s="82">
        <v>1</v>
      </c>
      <c r="I103" s="82">
        <v>1</v>
      </c>
      <c r="J103" s="83" t="s">
        <v>30</v>
      </c>
      <c r="K103" s="77" t="s">
        <v>36</v>
      </c>
      <c r="L103" s="50" t="s">
        <v>63</v>
      </c>
      <c r="M103" s="40"/>
      <c r="N103" s="40"/>
      <c r="O103" s="36"/>
      <c r="P103" s="36"/>
      <c r="Q103" s="36"/>
      <c r="R103" s="37"/>
      <c r="S103" s="92"/>
      <c r="T103" s="37"/>
      <c r="U103" s="64"/>
      <c r="V103" s="92"/>
      <c r="X103" s="72"/>
    </row>
    <row r="104" spans="1:24" ht="76.5" x14ac:dyDescent="0.2">
      <c r="A104" s="79" t="s">
        <v>231</v>
      </c>
      <c r="B104" s="79">
        <v>2</v>
      </c>
      <c r="C104" s="80" t="s">
        <v>126</v>
      </c>
      <c r="D104" s="101" t="s">
        <v>150</v>
      </c>
      <c r="E104" s="98" t="s">
        <v>232</v>
      </c>
      <c r="F104" s="78" t="s">
        <v>460</v>
      </c>
      <c r="G104" s="81"/>
      <c r="H104" s="82">
        <v>1</v>
      </c>
      <c r="I104" s="82">
        <v>1</v>
      </c>
      <c r="J104" s="77" t="s">
        <v>30</v>
      </c>
      <c r="K104" s="83" t="s">
        <v>36</v>
      </c>
      <c r="L104" s="50" t="s">
        <v>63</v>
      </c>
      <c r="M104" s="40"/>
      <c r="N104" s="40"/>
      <c r="O104" s="36"/>
      <c r="P104" s="36"/>
      <c r="Q104" s="36"/>
      <c r="R104" s="37"/>
      <c r="S104" s="92"/>
      <c r="T104" s="37"/>
      <c r="U104" s="64"/>
      <c r="V104" s="92"/>
      <c r="X104" s="72"/>
    </row>
    <row r="105" spans="1:24" ht="114.75" x14ac:dyDescent="0.2">
      <c r="A105" s="85" t="s">
        <v>233</v>
      </c>
      <c r="B105" s="85">
        <v>2</v>
      </c>
      <c r="C105" s="76" t="s">
        <v>126</v>
      </c>
      <c r="D105" s="101" t="s">
        <v>150</v>
      </c>
      <c r="E105" s="98" t="s">
        <v>461</v>
      </c>
      <c r="F105" s="102" t="s">
        <v>602</v>
      </c>
      <c r="G105" s="117"/>
      <c r="H105" s="90">
        <v>1</v>
      </c>
      <c r="I105" s="90">
        <v>2</v>
      </c>
      <c r="J105" s="91" t="s">
        <v>30</v>
      </c>
      <c r="K105" s="91" t="s">
        <v>209</v>
      </c>
      <c r="L105" s="50" t="s">
        <v>63</v>
      </c>
      <c r="M105" s="40"/>
      <c r="N105" s="40"/>
      <c r="O105" s="36"/>
      <c r="P105" s="36"/>
      <c r="Q105" s="36"/>
      <c r="R105" s="37"/>
      <c r="S105" s="92"/>
      <c r="T105" s="37"/>
      <c r="U105" s="64"/>
      <c r="V105" s="92"/>
      <c r="X105" s="72"/>
    </row>
    <row r="106" spans="1:24" ht="140.25" x14ac:dyDescent="0.2">
      <c r="A106" s="79" t="s">
        <v>235</v>
      </c>
      <c r="B106" s="79">
        <v>2</v>
      </c>
      <c r="C106" s="80" t="s">
        <v>126</v>
      </c>
      <c r="D106" s="101" t="s">
        <v>150</v>
      </c>
      <c r="E106" s="98" t="s">
        <v>236</v>
      </c>
      <c r="F106" s="78" t="s">
        <v>603</v>
      </c>
      <c r="G106" s="81"/>
      <c r="H106" s="82">
        <v>1</v>
      </c>
      <c r="I106" s="82">
        <v>2</v>
      </c>
      <c r="J106" s="83" t="s">
        <v>30</v>
      </c>
      <c r="K106" s="83" t="s">
        <v>36</v>
      </c>
      <c r="L106" s="50" t="s">
        <v>63</v>
      </c>
      <c r="M106" s="40"/>
      <c r="N106" s="40"/>
      <c r="O106" s="36"/>
      <c r="P106" s="36"/>
      <c r="Q106" s="36"/>
      <c r="R106" s="37"/>
      <c r="S106" s="92"/>
      <c r="T106" s="37"/>
      <c r="U106" s="64"/>
      <c r="V106" s="92"/>
      <c r="X106" s="72"/>
    </row>
    <row r="107" spans="1:24" ht="25.5" x14ac:dyDescent="0.2">
      <c r="A107" s="29" t="s">
        <v>120</v>
      </c>
      <c r="B107" s="29">
        <f>B106</f>
        <v>2</v>
      </c>
      <c r="C107" s="30" t="str">
        <f>C106</f>
        <v>Club and Coach Development</v>
      </c>
      <c r="D107" s="30" t="s">
        <v>121</v>
      </c>
      <c r="E107" s="30" t="s">
        <v>167</v>
      </c>
      <c r="F107" s="31" t="str">
        <f>C107&amp;" Level "&amp;B107&amp;" "&amp;E107</f>
        <v>Club and Coach Development Level 2 Total Required</v>
      </c>
      <c r="G107" s="47"/>
      <c r="H107" s="32">
        <f>SUM(H98:H106)</f>
        <v>9</v>
      </c>
      <c r="I107" s="32">
        <f>SUM(I98:I106)</f>
        <v>16</v>
      </c>
      <c r="J107" s="33" t="s">
        <v>120</v>
      </c>
      <c r="K107" s="33" t="s">
        <v>121</v>
      </c>
      <c r="L107" s="33"/>
      <c r="M107" s="34">
        <f>SUM(M98:M106)</f>
        <v>0</v>
      </c>
      <c r="N107" s="34">
        <f>SUM(N98:N106)</f>
        <v>0</v>
      </c>
      <c r="O107" s="34">
        <f>SUM(O98:O106)</f>
        <v>0</v>
      </c>
      <c r="P107" s="34">
        <f>SUM(P98:P106)</f>
        <v>0</v>
      </c>
      <c r="Q107" s="34">
        <f>SUM(Q98:Q106)</f>
        <v>0</v>
      </c>
      <c r="R107" s="48"/>
      <c r="S107" s="93"/>
      <c r="T107" s="48"/>
      <c r="U107" s="177"/>
      <c r="V107" s="93"/>
      <c r="X107" s="72"/>
    </row>
    <row r="108" spans="1:24" ht="51" x14ac:dyDescent="0.2">
      <c r="A108" s="79" t="s">
        <v>237</v>
      </c>
      <c r="B108" s="79">
        <v>2</v>
      </c>
      <c r="C108" s="80" t="s">
        <v>126</v>
      </c>
      <c r="D108" s="101" t="s">
        <v>103</v>
      </c>
      <c r="E108" s="98" t="s">
        <v>238</v>
      </c>
      <c r="F108" s="99" t="s">
        <v>550</v>
      </c>
      <c r="G108" s="81"/>
      <c r="H108" s="82">
        <v>1</v>
      </c>
      <c r="I108" s="82">
        <v>1</v>
      </c>
      <c r="J108" s="83" t="s">
        <v>170</v>
      </c>
      <c r="K108" s="83" t="s">
        <v>40</v>
      </c>
      <c r="L108" s="69" t="s">
        <v>32</v>
      </c>
      <c r="M108" s="40"/>
      <c r="N108" s="40"/>
      <c r="O108" s="36"/>
      <c r="P108" s="36"/>
      <c r="Q108" s="36"/>
      <c r="R108" s="37"/>
      <c r="S108" s="92"/>
      <c r="T108" s="37"/>
      <c r="U108" s="64"/>
      <c r="V108" s="92"/>
      <c r="X108" s="72"/>
    </row>
    <row r="109" spans="1:24" ht="114.75" x14ac:dyDescent="0.2">
      <c r="A109" s="79" t="s">
        <v>239</v>
      </c>
      <c r="B109" s="79">
        <v>2</v>
      </c>
      <c r="C109" s="80" t="s">
        <v>126</v>
      </c>
      <c r="D109" s="101" t="s">
        <v>150</v>
      </c>
      <c r="E109" s="98" t="s">
        <v>240</v>
      </c>
      <c r="F109" s="78" t="s">
        <v>462</v>
      </c>
      <c r="G109" s="100" t="str">
        <f>HYPERLINK("http://www.usaswimming.org/DesktopDefault.aspx?TabId=1618&amp;Alias=Rainbow&amp;Lang=en","CRP (Club Recognition Program)")</f>
        <v>CRP (Club Recognition Program)</v>
      </c>
      <c r="H109" s="82">
        <v>1</v>
      </c>
      <c r="I109" s="82">
        <v>3</v>
      </c>
      <c r="J109" s="83" t="s">
        <v>170</v>
      </c>
      <c r="K109" s="83" t="s">
        <v>214</v>
      </c>
      <c r="L109" s="50" t="s">
        <v>32</v>
      </c>
      <c r="M109" s="40"/>
      <c r="N109" s="40"/>
      <c r="O109" s="36"/>
      <c r="P109" s="36"/>
      <c r="Q109" s="36"/>
      <c r="R109" s="37"/>
      <c r="S109" s="92"/>
      <c r="T109" s="37"/>
      <c r="U109" s="64"/>
      <c r="V109" s="92"/>
      <c r="X109" s="72"/>
    </row>
    <row r="110" spans="1:24" ht="25.5" x14ac:dyDescent="0.2">
      <c r="A110" s="29" t="s">
        <v>120</v>
      </c>
      <c r="B110" s="29">
        <f>B98</f>
        <v>2</v>
      </c>
      <c r="C110" s="30" t="str">
        <f>C98</f>
        <v>Club and Coach Development</v>
      </c>
      <c r="D110" s="30" t="s">
        <v>121</v>
      </c>
      <c r="E110" s="30" t="s">
        <v>191</v>
      </c>
      <c r="F110" s="31" t="str">
        <f>C110&amp;" Level "&amp;B110&amp;" "&amp;E110</f>
        <v>Club and Coach Development Level 2 Total Additional</v>
      </c>
      <c r="G110" s="47"/>
      <c r="H110" s="32">
        <f>SUM(H108:H109)</f>
        <v>2</v>
      </c>
      <c r="I110" s="32">
        <f>SUM(I108:I109)</f>
        <v>4</v>
      </c>
      <c r="J110" s="33" t="s">
        <v>120</v>
      </c>
      <c r="K110" s="33" t="s">
        <v>121</v>
      </c>
      <c r="L110" s="33"/>
      <c r="M110" s="32">
        <f>SUM(M108:M109)</f>
        <v>0</v>
      </c>
      <c r="N110" s="32">
        <f>SUM(N108:N109)</f>
        <v>0</v>
      </c>
      <c r="O110" s="32">
        <f>SUM(O108:O109)</f>
        <v>0</v>
      </c>
      <c r="P110" s="32">
        <f>SUM(P108:P109)</f>
        <v>0</v>
      </c>
      <c r="Q110" s="32">
        <f>SUM(Q108:Q109)</f>
        <v>0</v>
      </c>
      <c r="R110" s="48"/>
      <c r="S110" s="93"/>
      <c r="T110" s="48"/>
      <c r="U110" s="177"/>
      <c r="V110" s="93"/>
      <c r="X110" s="72"/>
    </row>
    <row r="111" spans="1:24" ht="25.5" x14ac:dyDescent="0.2">
      <c r="A111" s="29" t="s">
        <v>120</v>
      </c>
      <c r="B111" s="29">
        <f>B110</f>
        <v>2</v>
      </c>
      <c r="C111" s="30" t="str">
        <f>C110</f>
        <v>Club and Coach Development</v>
      </c>
      <c r="D111" s="30" t="s">
        <v>121</v>
      </c>
      <c r="E111" s="30" t="s">
        <v>192</v>
      </c>
      <c r="F111" s="31" t="str">
        <f>C111&amp;" Level "&amp;B111&amp;" "&amp;E111</f>
        <v>Club and Coach Development Level 2 Total Category</v>
      </c>
      <c r="G111" s="47"/>
      <c r="H111" s="32" t="s">
        <v>153</v>
      </c>
      <c r="I111" s="32">
        <f>'Point Req'!J37</f>
        <v>15</v>
      </c>
      <c r="J111" s="33" t="s">
        <v>120</v>
      </c>
      <c r="K111" s="33" t="s">
        <v>121</v>
      </c>
      <c r="L111" s="33"/>
      <c r="M111" s="34">
        <f>SUM(M107,M110)</f>
        <v>0</v>
      </c>
      <c r="N111" s="34">
        <f>SUM(N107,N110)</f>
        <v>0</v>
      </c>
      <c r="O111" s="34">
        <f>SUM(O107,O110)</f>
        <v>0</v>
      </c>
      <c r="P111" s="34">
        <f>SUM(P107,P110)</f>
        <v>0</v>
      </c>
      <c r="Q111" s="34">
        <f>SUM(Q107,Q110)</f>
        <v>0</v>
      </c>
      <c r="R111" s="48"/>
      <c r="S111" s="93"/>
      <c r="T111" s="48"/>
      <c r="U111" s="177"/>
      <c r="V111" s="93"/>
      <c r="X111" s="72"/>
    </row>
    <row r="112" spans="1:24" ht="76.5" x14ac:dyDescent="0.2">
      <c r="A112" s="85" t="s">
        <v>241</v>
      </c>
      <c r="B112" s="85">
        <v>2</v>
      </c>
      <c r="C112" s="76" t="s">
        <v>132</v>
      </c>
      <c r="D112" s="106" t="s">
        <v>65</v>
      </c>
      <c r="E112" s="98" t="s">
        <v>242</v>
      </c>
      <c r="F112" s="107" t="s">
        <v>604</v>
      </c>
      <c r="G112" s="96"/>
      <c r="H112" s="86">
        <v>1</v>
      </c>
      <c r="I112" s="86">
        <v>1</v>
      </c>
      <c r="J112" s="95" t="s">
        <v>30</v>
      </c>
      <c r="K112" s="95" t="s">
        <v>36</v>
      </c>
      <c r="L112" s="50" t="s">
        <v>63</v>
      </c>
      <c r="M112" s="40"/>
      <c r="N112" s="40"/>
      <c r="O112" s="36"/>
      <c r="P112" s="36"/>
      <c r="Q112" s="36"/>
      <c r="R112" s="37"/>
      <c r="S112" s="92"/>
      <c r="T112" s="37"/>
      <c r="U112" s="64"/>
      <c r="V112" s="92"/>
      <c r="X112" s="72"/>
    </row>
    <row r="113" spans="1:24" ht="89.25" x14ac:dyDescent="0.2">
      <c r="A113" s="116" t="s">
        <v>243</v>
      </c>
      <c r="B113" s="116">
        <v>2</v>
      </c>
      <c r="C113" s="88" t="s">
        <v>132</v>
      </c>
      <c r="D113" s="101" t="s">
        <v>65</v>
      </c>
      <c r="E113" s="98" t="s">
        <v>244</v>
      </c>
      <c r="F113" s="102" t="s">
        <v>605</v>
      </c>
      <c r="G113" s="159" t="s">
        <v>463</v>
      </c>
      <c r="H113" s="103">
        <v>1</v>
      </c>
      <c r="I113" s="103">
        <v>2</v>
      </c>
      <c r="J113" s="84" t="s">
        <v>30</v>
      </c>
      <c r="K113" s="84" t="s">
        <v>36</v>
      </c>
      <c r="L113" s="69" t="s">
        <v>63</v>
      </c>
      <c r="M113" s="40"/>
      <c r="N113" s="40"/>
      <c r="O113" s="36"/>
      <c r="P113" s="36"/>
      <c r="Q113" s="36"/>
      <c r="R113" s="37"/>
      <c r="S113" s="92"/>
      <c r="T113" s="37"/>
      <c r="U113" s="64"/>
      <c r="V113" s="92"/>
      <c r="X113" s="72"/>
    </row>
    <row r="114" spans="1:24" ht="114.75" x14ac:dyDescent="0.2">
      <c r="A114" s="79" t="s">
        <v>245</v>
      </c>
      <c r="B114" s="79">
        <v>2</v>
      </c>
      <c r="C114" s="80" t="s">
        <v>132</v>
      </c>
      <c r="D114" s="101" t="s">
        <v>65</v>
      </c>
      <c r="E114" s="98" t="s">
        <v>246</v>
      </c>
      <c r="F114" s="78" t="s">
        <v>606</v>
      </c>
      <c r="G114" s="81"/>
      <c r="H114" s="82">
        <v>1</v>
      </c>
      <c r="I114" s="82">
        <v>2</v>
      </c>
      <c r="J114" s="77" t="s">
        <v>30</v>
      </c>
      <c r="K114" s="83" t="s">
        <v>36</v>
      </c>
      <c r="L114" s="50" t="s">
        <v>32</v>
      </c>
      <c r="M114" s="40"/>
      <c r="N114" s="40"/>
      <c r="O114" s="36"/>
      <c r="P114" s="36"/>
      <c r="Q114" s="36"/>
      <c r="R114" s="37"/>
      <c r="S114" s="92"/>
      <c r="T114" s="37"/>
      <c r="U114" s="64"/>
      <c r="V114" s="92"/>
      <c r="X114" s="72"/>
    </row>
    <row r="115" spans="1:24" ht="114.75" x14ac:dyDescent="0.2">
      <c r="A115" s="85" t="s">
        <v>247</v>
      </c>
      <c r="B115" s="85">
        <v>2</v>
      </c>
      <c r="C115" s="76" t="s">
        <v>132</v>
      </c>
      <c r="D115" s="101" t="s">
        <v>97</v>
      </c>
      <c r="E115" s="98" t="s">
        <v>248</v>
      </c>
      <c r="F115" s="102" t="s">
        <v>540</v>
      </c>
      <c r="G115" s="154" t="s">
        <v>464</v>
      </c>
      <c r="H115" s="86">
        <v>1</v>
      </c>
      <c r="I115" s="86">
        <v>2</v>
      </c>
      <c r="J115" s="95" t="s">
        <v>30</v>
      </c>
      <c r="K115" s="83" t="s">
        <v>36</v>
      </c>
      <c r="L115" s="50" t="s">
        <v>63</v>
      </c>
      <c r="M115" s="40"/>
      <c r="N115" s="40"/>
      <c r="O115" s="36"/>
      <c r="P115" s="36"/>
      <c r="Q115" s="36"/>
      <c r="R115" s="37"/>
      <c r="S115" s="92"/>
      <c r="T115" s="37"/>
      <c r="U115" s="64"/>
      <c r="V115" s="92"/>
      <c r="X115" s="72"/>
    </row>
    <row r="116" spans="1:24" ht="102" x14ac:dyDescent="0.2">
      <c r="A116" s="85" t="s">
        <v>249</v>
      </c>
      <c r="B116" s="85">
        <v>2</v>
      </c>
      <c r="C116" s="76" t="s">
        <v>132</v>
      </c>
      <c r="D116" s="101" t="s">
        <v>97</v>
      </c>
      <c r="E116" s="98" t="s">
        <v>250</v>
      </c>
      <c r="F116" s="102" t="s">
        <v>607</v>
      </c>
      <c r="G116" s="96"/>
      <c r="H116" s="86">
        <v>1</v>
      </c>
      <c r="I116" s="86">
        <v>2</v>
      </c>
      <c r="J116" s="95" t="s">
        <v>30</v>
      </c>
      <c r="K116" s="77" t="s">
        <v>36</v>
      </c>
      <c r="L116" s="50" t="s">
        <v>63</v>
      </c>
      <c r="M116" s="40"/>
      <c r="N116" s="40"/>
      <c r="O116" s="36"/>
      <c r="P116" s="36"/>
      <c r="Q116" s="36"/>
      <c r="R116" s="37"/>
      <c r="S116" s="92"/>
      <c r="T116" s="37"/>
      <c r="U116" s="64"/>
      <c r="V116" s="92"/>
      <c r="X116" s="72"/>
    </row>
    <row r="117" spans="1:24" ht="114.75" x14ac:dyDescent="0.2">
      <c r="A117" s="85" t="s">
        <v>251</v>
      </c>
      <c r="B117" s="85">
        <v>2</v>
      </c>
      <c r="C117" s="76" t="s">
        <v>132</v>
      </c>
      <c r="D117" s="106" t="s">
        <v>97</v>
      </c>
      <c r="E117" s="98" t="s">
        <v>252</v>
      </c>
      <c r="F117" s="107" t="s">
        <v>608</v>
      </c>
      <c r="G117" s="96"/>
      <c r="H117" s="86">
        <v>1</v>
      </c>
      <c r="I117" s="86">
        <v>2</v>
      </c>
      <c r="J117" s="95" t="s">
        <v>30</v>
      </c>
      <c r="K117" s="77" t="s">
        <v>209</v>
      </c>
      <c r="L117" s="50" t="s">
        <v>63</v>
      </c>
      <c r="M117" s="40"/>
      <c r="N117" s="40"/>
      <c r="O117" s="36"/>
      <c r="P117" s="36"/>
      <c r="Q117" s="36"/>
      <c r="R117" s="37"/>
      <c r="S117" s="92"/>
      <c r="T117" s="37"/>
      <c r="U117" s="64"/>
      <c r="V117" s="92"/>
      <c r="X117" s="72"/>
    </row>
    <row r="118" spans="1:24" ht="102" x14ac:dyDescent="0.2">
      <c r="A118" s="85" t="s">
        <v>253</v>
      </c>
      <c r="B118" s="85">
        <v>2</v>
      </c>
      <c r="C118" s="76" t="s">
        <v>132</v>
      </c>
      <c r="D118" s="101" t="s">
        <v>466</v>
      </c>
      <c r="E118" s="98" t="s">
        <v>465</v>
      </c>
      <c r="F118" s="160" t="s">
        <v>467</v>
      </c>
      <c r="G118" s="94" t="str">
        <f>HYPERLINK("http://www.usaswimming.org/DesktopDefault.aspx?TabId=1584&amp;Alias=Rainbow&amp;Lang=en","Camps and Clinics")</f>
        <v>Camps and Clinics</v>
      </c>
      <c r="H118" s="86">
        <v>1</v>
      </c>
      <c r="I118" s="86">
        <v>2</v>
      </c>
      <c r="J118" s="84" t="s">
        <v>30</v>
      </c>
      <c r="K118" s="95" t="s">
        <v>36</v>
      </c>
      <c r="L118" s="50" t="s">
        <v>63</v>
      </c>
      <c r="M118" s="40"/>
      <c r="N118" s="40"/>
      <c r="O118" s="36"/>
      <c r="P118" s="36"/>
      <c r="Q118" s="36"/>
      <c r="R118" s="37"/>
      <c r="S118" s="92"/>
      <c r="T118" s="37"/>
      <c r="U118" s="64"/>
      <c r="V118" s="92"/>
      <c r="X118" s="72"/>
    </row>
    <row r="119" spans="1:24" ht="76.5" x14ac:dyDescent="0.2">
      <c r="A119" s="85" t="s">
        <v>254</v>
      </c>
      <c r="B119" s="85">
        <v>2</v>
      </c>
      <c r="C119" s="76" t="s">
        <v>132</v>
      </c>
      <c r="D119" s="101" t="s">
        <v>103</v>
      </c>
      <c r="E119" s="98" t="s">
        <v>468</v>
      </c>
      <c r="F119" s="107" t="s">
        <v>469</v>
      </c>
      <c r="G119" s="96"/>
      <c r="H119" s="86">
        <v>1</v>
      </c>
      <c r="I119" s="86">
        <v>1</v>
      </c>
      <c r="J119" s="95" t="s">
        <v>30</v>
      </c>
      <c r="K119" s="95" t="s">
        <v>36</v>
      </c>
      <c r="L119" s="50" t="s">
        <v>63</v>
      </c>
      <c r="M119" s="40"/>
      <c r="N119" s="40"/>
      <c r="O119" s="36"/>
      <c r="P119" s="36"/>
      <c r="Q119" s="36"/>
      <c r="R119" s="37"/>
      <c r="S119" s="92"/>
      <c r="T119" s="37"/>
      <c r="U119" s="64"/>
      <c r="V119" s="92"/>
      <c r="X119" s="72"/>
    </row>
    <row r="120" spans="1:24" ht="76.5" x14ac:dyDescent="0.2">
      <c r="A120" s="85" t="s">
        <v>255</v>
      </c>
      <c r="B120" s="85">
        <v>2</v>
      </c>
      <c r="C120" s="76" t="s">
        <v>132</v>
      </c>
      <c r="D120" s="101" t="s">
        <v>103</v>
      </c>
      <c r="E120" s="98" t="s">
        <v>144</v>
      </c>
      <c r="F120" s="107" t="s">
        <v>470</v>
      </c>
      <c r="G120" s="96"/>
      <c r="H120" s="86">
        <v>1</v>
      </c>
      <c r="I120" s="86">
        <v>1</v>
      </c>
      <c r="J120" s="95" t="s">
        <v>30</v>
      </c>
      <c r="K120" s="95" t="s">
        <v>31</v>
      </c>
      <c r="L120" s="69" t="s">
        <v>32</v>
      </c>
      <c r="M120" s="40"/>
      <c r="N120" s="40"/>
      <c r="O120" s="36"/>
      <c r="P120" s="36"/>
      <c r="Q120" s="36"/>
      <c r="R120" s="37"/>
      <c r="S120" s="92"/>
      <c r="T120" s="37"/>
      <c r="U120" s="64"/>
      <c r="V120" s="92"/>
      <c r="X120" s="72"/>
    </row>
    <row r="121" spans="1:24" ht="114.75" x14ac:dyDescent="0.2">
      <c r="A121" s="79" t="s">
        <v>256</v>
      </c>
      <c r="B121" s="79">
        <v>2</v>
      </c>
      <c r="C121" s="80" t="s">
        <v>132</v>
      </c>
      <c r="D121" s="97" t="s">
        <v>150</v>
      </c>
      <c r="E121" s="98" t="s">
        <v>257</v>
      </c>
      <c r="F121" s="102" t="s">
        <v>609</v>
      </c>
      <c r="G121" s="81"/>
      <c r="H121" s="82">
        <v>1</v>
      </c>
      <c r="I121" s="82">
        <v>2</v>
      </c>
      <c r="J121" s="83" t="s">
        <v>30</v>
      </c>
      <c r="K121" s="83" t="s">
        <v>36</v>
      </c>
      <c r="L121" s="50" t="s">
        <v>63</v>
      </c>
      <c r="M121" s="40"/>
      <c r="N121" s="40"/>
      <c r="O121" s="36"/>
      <c r="P121" s="36"/>
      <c r="Q121" s="36"/>
      <c r="R121" s="37"/>
      <c r="S121" s="92"/>
      <c r="T121" s="37"/>
      <c r="U121" s="64"/>
      <c r="V121" s="92"/>
      <c r="X121" s="72"/>
    </row>
    <row r="122" spans="1:24" ht="63.75" x14ac:dyDescent="0.2">
      <c r="A122" s="85" t="s">
        <v>258</v>
      </c>
      <c r="B122" s="85">
        <v>2</v>
      </c>
      <c r="C122" s="76" t="s">
        <v>132</v>
      </c>
      <c r="D122" s="101" t="s">
        <v>150</v>
      </c>
      <c r="E122" s="98" t="s">
        <v>259</v>
      </c>
      <c r="F122" s="102" t="s">
        <v>542</v>
      </c>
      <c r="G122" s="118"/>
      <c r="H122" s="119">
        <v>1</v>
      </c>
      <c r="I122" s="103">
        <v>1</v>
      </c>
      <c r="J122" s="84" t="s">
        <v>30</v>
      </c>
      <c r="K122" s="84" t="s">
        <v>36</v>
      </c>
      <c r="L122" s="50" t="s">
        <v>63</v>
      </c>
      <c r="M122" s="40"/>
      <c r="N122" s="40"/>
      <c r="O122" s="36"/>
      <c r="P122" s="36"/>
      <c r="Q122" s="36"/>
      <c r="R122" s="37"/>
      <c r="S122" s="92"/>
      <c r="T122" s="37"/>
      <c r="U122" s="64"/>
      <c r="V122" s="92"/>
      <c r="X122" s="72"/>
    </row>
    <row r="123" spans="1:24" ht="63.75" x14ac:dyDescent="0.2">
      <c r="A123" s="85" t="s">
        <v>260</v>
      </c>
      <c r="B123" s="85">
        <v>2</v>
      </c>
      <c r="C123" s="76" t="s">
        <v>132</v>
      </c>
      <c r="D123" s="106" t="s">
        <v>150</v>
      </c>
      <c r="E123" s="98" t="s">
        <v>261</v>
      </c>
      <c r="F123" s="120" t="s">
        <v>610</v>
      </c>
      <c r="G123" s="154" t="s">
        <v>471</v>
      </c>
      <c r="H123" s="86">
        <v>1</v>
      </c>
      <c r="I123" s="86">
        <v>1</v>
      </c>
      <c r="J123" s="95" t="s">
        <v>30</v>
      </c>
      <c r="K123" s="95" t="s">
        <v>36</v>
      </c>
      <c r="L123" s="50" t="s">
        <v>63</v>
      </c>
      <c r="M123" s="40"/>
      <c r="N123" s="40"/>
      <c r="O123" s="36"/>
      <c r="P123" s="36"/>
      <c r="Q123" s="36"/>
      <c r="R123" s="37"/>
      <c r="S123" s="92"/>
      <c r="T123" s="37"/>
      <c r="U123" s="64"/>
      <c r="V123" s="92"/>
      <c r="X123" s="72"/>
    </row>
    <row r="124" spans="1:24" ht="25.5" x14ac:dyDescent="0.2">
      <c r="A124" s="29" t="s">
        <v>120</v>
      </c>
      <c r="B124" s="29">
        <f>B112</f>
        <v>2</v>
      </c>
      <c r="C124" s="30" t="str">
        <f>C112</f>
        <v>Athlete Development</v>
      </c>
      <c r="D124" s="30" t="s">
        <v>121</v>
      </c>
      <c r="E124" s="30" t="s">
        <v>167</v>
      </c>
      <c r="F124" s="31" t="str">
        <f>C124&amp;" Level "&amp;B124&amp;" "&amp;E124</f>
        <v>Athlete Development Level 2 Total Required</v>
      </c>
      <c r="G124" s="47"/>
      <c r="H124" s="32">
        <f>SUM(H112:H123)</f>
        <v>12</v>
      </c>
      <c r="I124" s="32">
        <f>SUM(I112:I123)</f>
        <v>19</v>
      </c>
      <c r="J124" s="33" t="s">
        <v>120</v>
      </c>
      <c r="K124" s="33" t="s">
        <v>121</v>
      </c>
      <c r="L124" s="33"/>
      <c r="M124" s="34">
        <f>SUM(M112:M123)</f>
        <v>0</v>
      </c>
      <c r="N124" s="34">
        <f>SUM(N112:N123)</f>
        <v>0</v>
      </c>
      <c r="O124" s="34">
        <f>SUM(O112:O123)</f>
        <v>0</v>
      </c>
      <c r="P124" s="34">
        <f>SUM(P112:P123)</f>
        <v>0</v>
      </c>
      <c r="Q124" s="34">
        <f>SUM(Q112:Q123)</f>
        <v>0</v>
      </c>
      <c r="R124" s="48"/>
      <c r="S124" s="93"/>
      <c r="T124" s="48"/>
      <c r="U124" s="177"/>
      <c r="V124" s="93"/>
      <c r="X124" s="72"/>
    </row>
    <row r="125" spans="1:24" ht="89.25" x14ac:dyDescent="0.2">
      <c r="A125" s="104" t="s">
        <v>262</v>
      </c>
      <c r="B125" s="104">
        <v>2</v>
      </c>
      <c r="C125" s="105" t="s">
        <v>132</v>
      </c>
      <c r="D125" s="106" t="s">
        <v>65</v>
      </c>
      <c r="E125" s="98" t="s">
        <v>242</v>
      </c>
      <c r="F125" s="107" t="s">
        <v>611</v>
      </c>
      <c r="G125" s="74"/>
      <c r="H125" s="108">
        <v>1</v>
      </c>
      <c r="I125" s="108">
        <v>1</v>
      </c>
      <c r="J125" s="75" t="s">
        <v>170</v>
      </c>
      <c r="K125" s="75" t="s">
        <v>36</v>
      </c>
      <c r="L125" s="188" t="s">
        <v>63</v>
      </c>
      <c r="M125" s="40"/>
      <c r="N125" s="40"/>
      <c r="O125" s="36"/>
      <c r="P125" s="36"/>
      <c r="Q125" s="36"/>
      <c r="R125" s="37"/>
      <c r="S125" s="92"/>
      <c r="T125" s="37"/>
      <c r="U125" s="64"/>
      <c r="V125" s="92"/>
      <c r="X125" s="72"/>
    </row>
    <row r="126" spans="1:24" ht="114.75" x14ac:dyDescent="0.2">
      <c r="A126" s="85" t="s">
        <v>263</v>
      </c>
      <c r="B126" s="85">
        <v>2</v>
      </c>
      <c r="C126" s="76" t="s">
        <v>132</v>
      </c>
      <c r="D126" s="101" t="s">
        <v>101</v>
      </c>
      <c r="E126" s="98" t="s">
        <v>264</v>
      </c>
      <c r="F126" s="78" t="s">
        <v>472</v>
      </c>
      <c r="G126" s="81"/>
      <c r="H126" s="82">
        <v>1</v>
      </c>
      <c r="I126" s="82">
        <v>2</v>
      </c>
      <c r="J126" s="83" t="s">
        <v>170</v>
      </c>
      <c r="K126" s="83" t="s">
        <v>59</v>
      </c>
      <c r="L126" s="69" t="s">
        <v>63</v>
      </c>
      <c r="M126" s="40"/>
      <c r="N126" s="40"/>
      <c r="O126" s="36"/>
      <c r="P126" s="36"/>
      <c r="Q126" s="36"/>
      <c r="R126" s="37"/>
      <c r="S126" s="92"/>
      <c r="T126" s="37"/>
      <c r="U126" s="64"/>
      <c r="V126" s="92"/>
      <c r="X126" s="72"/>
    </row>
    <row r="127" spans="1:24" ht="114.75" x14ac:dyDescent="0.2">
      <c r="A127" s="79" t="s">
        <v>265</v>
      </c>
      <c r="B127" s="79">
        <v>2</v>
      </c>
      <c r="C127" s="80" t="s">
        <v>132</v>
      </c>
      <c r="D127" s="101" t="s">
        <v>103</v>
      </c>
      <c r="E127" s="98" t="s">
        <v>266</v>
      </c>
      <c r="F127" s="78" t="s">
        <v>612</v>
      </c>
      <c r="G127" s="81"/>
      <c r="H127" s="82">
        <v>1</v>
      </c>
      <c r="I127" s="82">
        <v>2</v>
      </c>
      <c r="J127" s="83" t="s">
        <v>170</v>
      </c>
      <c r="K127" s="83" t="s">
        <v>36</v>
      </c>
      <c r="L127" s="50" t="s">
        <v>63</v>
      </c>
      <c r="M127" s="40"/>
      <c r="N127" s="40"/>
      <c r="O127" s="36"/>
      <c r="P127" s="36"/>
      <c r="Q127" s="36"/>
      <c r="R127" s="37"/>
      <c r="S127" s="92"/>
      <c r="T127" s="37"/>
      <c r="U127" s="64"/>
      <c r="V127" s="92"/>
      <c r="X127" s="72"/>
    </row>
    <row r="128" spans="1:24" ht="114.75" x14ac:dyDescent="0.2">
      <c r="A128" s="79" t="s">
        <v>267</v>
      </c>
      <c r="B128" s="79">
        <v>2</v>
      </c>
      <c r="C128" s="80" t="s">
        <v>132</v>
      </c>
      <c r="D128" s="101" t="s">
        <v>103</v>
      </c>
      <c r="E128" s="98" t="s">
        <v>268</v>
      </c>
      <c r="F128" s="78" t="s">
        <v>473</v>
      </c>
      <c r="G128" s="100" t="str">
        <f>HYPERLINK("http://www.usaswimming.org/DesktopDefault.aspx?TabId=1720&amp;Alias=Rainbow&amp;Lang=en","IMX Xtreme Challenge")</f>
        <v>IMX Xtreme Challenge</v>
      </c>
      <c r="H128" s="82">
        <v>1</v>
      </c>
      <c r="I128" s="82">
        <v>3</v>
      </c>
      <c r="J128" s="83" t="s">
        <v>170</v>
      </c>
      <c r="K128" s="83" t="s">
        <v>214</v>
      </c>
      <c r="L128" s="50" t="s">
        <v>32</v>
      </c>
      <c r="M128" s="40"/>
      <c r="N128" s="40"/>
      <c r="O128" s="36"/>
      <c r="P128" s="36"/>
      <c r="Q128" s="36"/>
      <c r="R128" s="37"/>
      <c r="S128" s="92"/>
      <c r="T128" s="37"/>
      <c r="U128" s="64"/>
      <c r="V128" s="92"/>
      <c r="X128" s="72"/>
    </row>
    <row r="129" spans="1:24" ht="114.75" x14ac:dyDescent="0.2">
      <c r="A129" s="79" t="s">
        <v>269</v>
      </c>
      <c r="B129" s="79">
        <v>2</v>
      </c>
      <c r="C129" s="80" t="s">
        <v>132</v>
      </c>
      <c r="D129" s="101" t="s">
        <v>103</v>
      </c>
      <c r="E129" s="98" t="s">
        <v>270</v>
      </c>
      <c r="F129" s="161" t="s">
        <v>474</v>
      </c>
      <c r="G129" s="162" t="s">
        <v>475</v>
      </c>
      <c r="H129" s="82">
        <v>1</v>
      </c>
      <c r="I129" s="82">
        <v>3</v>
      </c>
      <c r="J129" s="83" t="s">
        <v>170</v>
      </c>
      <c r="K129" s="83" t="s">
        <v>214</v>
      </c>
      <c r="L129" s="50" t="s">
        <v>32</v>
      </c>
      <c r="M129" s="40"/>
      <c r="N129" s="40"/>
      <c r="O129" s="36"/>
      <c r="P129" s="36"/>
      <c r="Q129" s="36"/>
      <c r="R129" s="37"/>
      <c r="S129" s="92"/>
      <c r="T129" s="37"/>
      <c r="U129" s="64"/>
      <c r="V129" s="92"/>
      <c r="X129" s="72"/>
    </row>
    <row r="130" spans="1:24" ht="114.75" x14ac:dyDescent="0.2">
      <c r="A130" s="79" t="s">
        <v>271</v>
      </c>
      <c r="B130" s="79">
        <v>2</v>
      </c>
      <c r="C130" s="80" t="s">
        <v>132</v>
      </c>
      <c r="D130" s="97" t="s">
        <v>150</v>
      </c>
      <c r="E130" s="98" t="s">
        <v>476</v>
      </c>
      <c r="F130" s="78" t="s">
        <v>477</v>
      </c>
      <c r="G130" s="81"/>
      <c r="H130" s="82">
        <v>1</v>
      </c>
      <c r="I130" s="82">
        <v>2</v>
      </c>
      <c r="J130" s="83" t="s">
        <v>170</v>
      </c>
      <c r="K130" s="83" t="s">
        <v>59</v>
      </c>
      <c r="L130" s="69" t="s">
        <v>63</v>
      </c>
      <c r="M130" s="40"/>
      <c r="N130" s="40"/>
      <c r="O130" s="36"/>
      <c r="P130" s="36"/>
      <c r="Q130" s="36"/>
      <c r="R130" s="37"/>
      <c r="S130" s="92"/>
      <c r="T130" s="37"/>
      <c r="U130" s="64"/>
      <c r="V130" s="92"/>
      <c r="X130" s="72"/>
    </row>
    <row r="131" spans="1:24" ht="89.25" x14ac:dyDescent="0.2">
      <c r="A131" s="85" t="s">
        <v>272</v>
      </c>
      <c r="B131" s="85">
        <v>2</v>
      </c>
      <c r="C131" s="76" t="s">
        <v>132</v>
      </c>
      <c r="D131" s="121" t="s">
        <v>150</v>
      </c>
      <c r="E131" s="98" t="s">
        <v>273</v>
      </c>
      <c r="F131" s="102" t="s">
        <v>478</v>
      </c>
      <c r="G131" s="96"/>
      <c r="H131" s="86">
        <v>1</v>
      </c>
      <c r="I131" s="103">
        <v>1</v>
      </c>
      <c r="J131" s="95" t="s">
        <v>170</v>
      </c>
      <c r="K131" s="84" t="s">
        <v>36</v>
      </c>
      <c r="L131" s="50" t="s">
        <v>63</v>
      </c>
      <c r="M131" s="40"/>
      <c r="N131" s="40"/>
      <c r="O131" s="36"/>
      <c r="P131" s="36"/>
      <c r="Q131" s="36"/>
      <c r="R131" s="37"/>
      <c r="S131" s="92"/>
      <c r="T131" s="37"/>
      <c r="U131" s="64"/>
      <c r="V131" s="92"/>
      <c r="X131" s="72"/>
    </row>
    <row r="132" spans="1:24" ht="25.5" x14ac:dyDescent="0.2">
      <c r="A132" s="29" t="s">
        <v>120</v>
      </c>
      <c r="B132" s="29">
        <f>B131</f>
        <v>2</v>
      </c>
      <c r="C132" s="30" t="str">
        <f>C131</f>
        <v>Athlete Development</v>
      </c>
      <c r="D132" s="30" t="s">
        <v>121</v>
      </c>
      <c r="E132" s="30" t="s">
        <v>191</v>
      </c>
      <c r="F132" s="31" t="str">
        <f>C132&amp;" Level "&amp;B132&amp;" "&amp;E132</f>
        <v>Athlete Development Level 2 Total Additional</v>
      </c>
      <c r="G132" s="47"/>
      <c r="H132" s="32">
        <f>SUM(H125:H131)</f>
        <v>7</v>
      </c>
      <c r="I132" s="32">
        <f>SUM(I125:I131)</f>
        <v>14</v>
      </c>
      <c r="J132" s="33" t="s">
        <v>120</v>
      </c>
      <c r="K132" s="33" t="s">
        <v>121</v>
      </c>
      <c r="L132" s="33"/>
      <c r="M132" s="32">
        <f>SUM(M125:M131)</f>
        <v>0</v>
      </c>
      <c r="N132" s="32">
        <f>SUM(N125:N131)</f>
        <v>0</v>
      </c>
      <c r="O132" s="32">
        <f>SUM(O125:O131)</f>
        <v>0</v>
      </c>
      <c r="P132" s="32">
        <f>SUM(P125:P131)</f>
        <v>0</v>
      </c>
      <c r="Q132" s="32">
        <f>SUM(Q125:Q131)</f>
        <v>0</v>
      </c>
      <c r="R132" s="48"/>
      <c r="S132" s="93"/>
      <c r="T132" s="48"/>
      <c r="U132" s="177"/>
      <c r="V132" s="93"/>
      <c r="X132" s="72"/>
    </row>
    <row r="133" spans="1:24" ht="25.5" x14ac:dyDescent="0.2">
      <c r="A133" s="29" t="s">
        <v>120</v>
      </c>
      <c r="B133" s="29">
        <f>B132</f>
        <v>2</v>
      </c>
      <c r="C133" s="30" t="str">
        <f>C132</f>
        <v>Athlete Development</v>
      </c>
      <c r="D133" s="30" t="s">
        <v>121</v>
      </c>
      <c r="E133" s="30" t="s">
        <v>192</v>
      </c>
      <c r="F133" s="31" t="str">
        <f>C133&amp;" Level "&amp;B133&amp;" "&amp;E133</f>
        <v>Athlete Development Level 2 Total Category</v>
      </c>
      <c r="G133" s="47"/>
      <c r="H133" s="32" t="s">
        <v>153</v>
      </c>
      <c r="I133" s="32">
        <f>'Point Req'!J35</f>
        <v>18</v>
      </c>
      <c r="J133" s="33" t="s">
        <v>120</v>
      </c>
      <c r="K133" s="33" t="s">
        <v>121</v>
      </c>
      <c r="L133" s="33"/>
      <c r="M133" s="34">
        <f>SUM(M124,M132)</f>
        <v>0</v>
      </c>
      <c r="N133" s="34">
        <f>SUM(N124,N132)</f>
        <v>0</v>
      </c>
      <c r="O133" s="34">
        <f>SUM(O124,O132)</f>
        <v>0</v>
      </c>
      <c r="P133" s="34">
        <f>SUM(P124,P132)</f>
        <v>0</v>
      </c>
      <c r="Q133" s="34">
        <f>SUM(Q124,Q132)</f>
        <v>0</v>
      </c>
      <c r="R133" s="48"/>
      <c r="S133" s="93"/>
      <c r="T133" s="48"/>
      <c r="U133" s="177"/>
      <c r="V133" s="93"/>
      <c r="X133" s="72"/>
    </row>
    <row r="134" spans="1:24" x14ac:dyDescent="0.2">
      <c r="A134" s="29" t="s">
        <v>120</v>
      </c>
      <c r="B134" s="29">
        <f>B133</f>
        <v>2</v>
      </c>
      <c r="C134" s="30" t="s">
        <v>2</v>
      </c>
      <c r="D134" s="30" t="s">
        <v>152</v>
      </c>
      <c r="E134" s="30" t="s">
        <v>120</v>
      </c>
      <c r="F134" s="31" t="str">
        <f>C134&amp;" Level "&amp;B134&amp;" "&amp;E134</f>
        <v>Level Level 2 Total</v>
      </c>
      <c r="G134" s="47"/>
      <c r="H134" s="32" t="s">
        <v>153</v>
      </c>
      <c r="I134" s="32">
        <f>'Point Req'!D52</f>
        <v>80</v>
      </c>
      <c r="J134" s="33" t="s">
        <v>120</v>
      </c>
      <c r="K134" s="33" t="s">
        <v>152</v>
      </c>
      <c r="L134" s="33"/>
      <c r="M134" s="34">
        <f>M78+M97+M111+M133</f>
        <v>0</v>
      </c>
      <c r="N134" s="34">
        <f>N78+N97+N111+N133</f>
        <v>0</v>
      </c>
      <c r="O134" s="34">
        <f>O78+O97+O111+O133</f>
        <v>0</v>
      </c>
      <c r="P134" s="34">
        <f>P78+P97+P111+P133</f>
        <v>0</v>
      </c>
      <c r="Q134" s="34">
        <f>Q78+Q97+Q111+Q133</f>
        <v>0</v>
      </c>
      <c r="R134" s="48"/>
      <c r="S134" s="93"/>
      <c r="T134" s="48"/>
      <c r="U134" s="177"/>
      <c r="V134" s="93"/>
      <c r="X134" s="72"/>
    </row>
    <row r="135" spans="1:24" ht="178.5" x14ac:dyDescent="0.2">
      <c r="A135" s="79" t="s">
        <v>274</v>
      </c>
      <c r="B135" s="79">
        <v>3</v>
      </c>
      <c r="C135" s="80" t="s">
        <v>26</v>
      </c>
      <c r="D135" s="97" t="s">
        <v>52</v>
      </c>
      <c r="E135" s="98" t="s">
        <v>479</v>
      </c>
      <c r="F135" s="161" t="s">
        <v>480</v>
      </c>
      <c r="G135" s="164" t="s">
        <v>481</v>
      </c>
      <c r="H135" s="82">
        <v>1</v>
      </c>
      <c r="I135" s="103">
        <v>1</v>
      </c>
      <c r="J135" s="83" t="s">
        <v>30</v>
      </c>
      <c r="K135" s="84" t="s">
        <v>36</v>
      </c>
      <c r="L135" s="69" t="s">
        <v>63</v>
      </c>
      <c r="M135" s="40"/>
      <c r="N135" s="40"/>
      <c r="O135" s="36"/>
      <c r="P135" s="36"/>
      <c r="Q135" s="36"/>
      <c r="R135" s="37"/>
      <c r="S135" s="92"/>
      <c r="T135" s="37"/>
      <c r="U135" s="64"/>
      <c r="V135" s="92"/>
      <c r="X135" s="72"/>
    </row>
    <row r="136" spans="1:24" ht="153" x14ac:dyDescent="0.2">
      <c r="A136" s="79" t="s">
        <v>275</v>
      </c>
      <c r="B136" s="79">
        <v>3</v>
      </c>
      <c r="C136" s="80" t="s">
        <v>26</v>
      </c>
      <c r="D136" s="101" t="s">
        <v>65</v>
      </c>
      <c r="E136" s="98" t="s">
        <v>276</v>
      </c>
      <c r="F136" s="102" t="s">
        <v>615</v>
      </c>
      <c r="G136" s="81"/>
      <c r="H136" s="103">
        <v>1</v>
      </c>
      <c r="I136" s="103">
        <v>3</v>
      </c>
      <c r="J136" s="83" t="s">
        <v>30</v>
      </c>
      <c r="K136" s="83" t="s">
        <v>36</v>
      </c>
      <c r="L136" s="50" t="s">
        <v>63</v>
      </c>
      <c r="M136" s="40"/>
      <c r="N136" s="40"/>
      <c r="O136" s="36"/>
      <c r="P136" s="36"/>
      <c r="Q136" s="36"/>
      <c r="R136" s="37"/>
      <c r="S136" s="92"/>
      <c r="T136" s="37"/>
      <c r="U136" s="64"/>
      <c r="V136" s="92"/>
      <c r="X136" s="72"/>
    </row>
    <row r="137" spans="1:24" ht="102" x14ac:dyDescent="0.2">
      <c r="A137" s="79" t="s">
        <v>277</v>
      </c>
      <c r="B137" s="79">
        <v>3</v>
      </c>
      <c r="C137" s="80" t="s">
        <v>26</v>
      </c>
      <c r="D137" s="101" t="s">
        <v>65</v>
      </c>
      <c r="E137" s="98" t="s">
        <v>278</v>
      </c>
      <c r="F137" s="102" t="s">
        <v>613</v>
      </c>
      <c r="G137" s="81"/>
      <c r="H137" s="82">
        <v>1</v>
      </c>
      <c r="I137" s="82">
        <v>1</v>
      </c>
      <c r="J137" s="83" t="s">
        <v>30</v>
      </c>
      <c r="K137" s="77" t="s">
        <v>36</v>
      </c>
      <c r="L137" s="69" t="s">
        <v>32</v>
      </c>
      <c r="M137" s="40"/>
      <c r="N137" s="40"/>
      <c r="O137" s="36"/>
      <c r="P137" s="36"/>
      <c r="Q137" s="36"/>
      <c r="R137" s="37"/>
      <c r="S137" s="92"/>
      <c r="T137" s="37"/>
      <c r="U137" s="64"/>
      <c r="V137" s="92"/>
      <c r="X137" s="72"/>
    </row>
    <row r="138" spans="1:24" ht="127.5" x14ac:dyDescent="0.2">
      <c r="A138" s="79" t="s">
        <v>279</v>
      </c>
      <c r="B138" s="79">
        <v>3</v>
      </c>
      <c r="C138" s="80" t="s">
        <v>26</v>
      </c>
      <c r="D138" s="101" t="s">
        <v>65</v>
      </c>
      <c r="E138" s="98" t="s">
        <v>482</v>
      </c>
      <c r="F138" s="102" t="s">
        <v>614</v>
      </c>
      <c r="G138" s="81"/>
      <c r="H138" s="82">
        <v>1</v>
      </c>
      <c r="I138" s="165">
        <v>3</v>
      </c>
      <c r="J138" s="83" t="s">
        <v>30</v>
      </c>
      <c r="K138" s="83" t="s">
        <v>36</v>
      </c>
      <c r="L138" s="50" t="s">
        <v>63</v>
      </c>
      <c r="M138" s="40"/>
      <c r="N138" s="40"/>
      <c r="O138" s="36"/>
      <c r="P138" s="36"/>
      <c r="Q138" s="36"/>
      <c r="R138" s="37"/>
      <c r="S138" s="92"/>
      <c r="T138" s="37"/>
      <c r="U138" s="64"/>
      <c r="V138" s="92"/>
      <c r="X138" s="72"/>
    </row>
    <row r="139" spans="1:24" ht="76.5" x14ac:dyDescent="0.2">
      <c r="A139" s="104" t="s">
        <v>280</v>
      </c>
      <c r="B139" s="104">
        <v>3</v>
      </c>
      <c r="C139" s="105" t="s">
        <v>26</v>
      </c>
      <c r="D139" s="121" t="s">
        <v>65</v>
      </c>
      <c r="E139" s="98" t="s">
        <v>483</v>
      </c>
      <c r="F139" s="107" t="s">
        <v>485</v>
      </c>
      <c r="G139" s="154" t="s">
        <v>281</v>
      </c>
      <c r="H139" s="86">
        <v>1</v>
      </c>
      <c r="I139" s="86">
        <v>2</v>
      </c>
      <c r="J139" s="83" t="s">
        <v>30</v>
      </c>
      <c r="K139" s="80" t="s">
        <v>484</v>
      </c>
      <c r="L139" s="69" t="s">
        <v>63</v>
      </c>
      <c r="M139" s="40"/>
      <c r="N139" s="40"/>
      <c r="O139" s="36"/>
      <c r="P139" s="36"/>
      <c r="Q139" s="36"/>
      <c r="R139" s="37"/>
      <c r="S139" s="92"/>
      <c r="T139" s="37"/>
      <c r="U139" s="64"/>
      <c r="V139" s="92"/>
      <c r="X139" s="72"/>
    </row>
    <row r="140" spans="1:24" ht="89.25" x14ac:dyDescent="0.2">
      <c r="A140" s="104" t="s">
        <v>282</v>
      </c>
      <c r="B140" s="104">
        <v>3</v>
      </c>
      <c r="C140" s="105" t="s">
        <v>26</v>
      </c>
      <c r="D140" s="121" t="s">
        <v>65</v>
      </c>
      <c r="E140" s="98" t="s">
        <v>283</v>
      </c>
      <c r="F140" s="107" t="s">
        <v>486</v>
      </c>
      <c r="G140" s="154" t="s">
        <v>284</v>
      </c>
      <c r="H140" s="86">
        <v>1</v>
      </c>
      <c r="I140" s="86">
        <v>2</v>
      </c>
      <c r="J140" s="83" t="s">
        <v>30</v>
      </c>
      <c r="K140" s="83" t="s">
        <v>142</v>
      </c>
      <c r="L140" s="69" t="s">
        <v>63</v>
      </c>
      <c r="M140" s="40"/>
      <c r="N140" s="40"/>
      <c r="O140" s="36"/>
      <c r="P140" s="36"/>
      <c r="Q140" s="36"/>
      <c r="R140" s="37"/>
      <c r="S140" s="92"/>
      <c r="T140" s="37"/>
      <c r="U140" s="64"/>
      <c r="V140" s="92"/>
      <c r="X140" s="72"/>
    </row>
    <row r="141" spans="1:24" ht="63.75" x14ac:dyDescent="0.2">
      <c r="A141" s="79" t="s">
        <v>183</v>
      </c>
      <c r="B141" s="79">
        <v>3</v>
      </c>
      <c r="C141" s="80" t="s">
        <v>26</v>
      </c>
      <c r="D141" s="101" t="s">
        <v>101</v>
      </c>
      <c r="E141" s="98" t="s">
        <v>184</v>
      </c>
      <c r="F141" s="99" t="s">
        <v>441</v>
      </c>
      <c r="G141" s="96"/>
      <c r="H141" s="86">
        <v>1</v>
      </c>
      <c r="I141" s="86">
        <v>1</v>
      </c>
      <c r="J141" s="77" t="s">
        <v>30</v>
      </c>
      <c r="K141" s="95" t="s">
        <v>59</v>
      </c>
      <c r="L141" s="69" t="s">
        <v>63</v>
      </c>
      <c r="M141" s="40"/>
      <c r="N141" s="40"/>
      <c r="O141" s="36"/>
      <c r="P141" s="36"/>
      <c r="Q141" s="36"/>
      <c r="R141" s="37"/>
      <c r="S141" s="92"/>
      <c r="T141" s="37"/>
      <c r="U141" s="64"/>
      <c r="V141" s="92"/>
      <c r="X141" s="72"/>
    </row>
    <row r="142" spans="1:24" ht="114.75" x14ac:dyDescent="0.2">
      <c r="A142" s="79" t="s">
        <v>286</v>
      </c>
      <c r="B142" s="79">
        <v>3</v>
      </c>
      <c r="C142" s="80" t="s">
        <v>26</v>
      </c>
      <c r="D142" s="101" t="s">
        <v>101</v>
      </c>
      <c r="E142" s="98" t="s">
        <v>287</v>
      </c>
      <c r="F142" s="78" t="s">
        <v>616</v>
      </c>
      <c r="G142" s="81"/>
      <c r="H142" s="82">
        <v>1</v>
      </c>
      <c r="I142" s="82">
        <v>2</v>
      </c>
      <c r="J142" s="83" t="s">
        <v>30</v>
      </c>
      <c r="K142" s="83" t="s">
        <v>36</v>
      </c>
      <c r="L142" s="50" t="s">
        <v>63</v>
      </c>
      <c r="M142" s="40"/>
      <c r="N142" s="36"/>
      <c r="O142" s="37"/>
      <c r="P142" s="38"/>
      <c r="Q142" s="38"/>
      <c r="R142" s="64"/>
      <c r="S142" s="28"/>
      <c r="T142" s="181"/>
      <c r="U142" s="178"/>
      <c r="V142" s="28"/>
      <c r="X142" s="72"/>
    </row>
    <row r="143" spans="1:24" ht="38.25" x14ac:dyDescent="0.2">
      <c r="A143" s="29" t="s">
        <v>120</v>
      </c>
      <c r="B143" s="29">
        <v>3</v>
      </c>
      <c r="C143" s="30" t="s">
        <v>26</v>
      </c>
      <c r="D143" s="30" t="s">
        <v>121</v>
      </c>
      <c r="E143" s="30" t="s">
        <v>167</v>
      </c>
      <c r="F143" s="30" t="str">
        <f>C143&amp;" Level "&amp;B143&amp;" "&amp;E143</f>
        <v>Business and Organizational Success Level 3 Total Required</v>
      </c>
      <c r="G143" s="41"/>
      <c r="H143" s="32">
        <f>SUM(H135:H142)</f>
        <v>8</v>
      </c>
      <c r="I143" s="32">
        <f>SUM(I135:I142)</f>
        <v>15</v>
      </c>
      <c r="J143" s="33" t="s">
        <v>120</v>
      </c>
      <c r="K143" s="33" t="s">
        <v>121</v>
      </c>
      <c r="L143" s="33"/>
      <c r="M143" s="34">
        <f>SUM(M135:M142)</f>
        <v>0</v>
      </c>
      <c r="N143" s="34">
        <f>SUM(N135:N142)</f>
        <v>0</v>
      </c>
      <c r="O143" s="34">
        <f>SUM(O135:O142)</f>
        <v>0</v>
      </c>
      <c r="P143" s="34">
        <f>SUM(P135:P142)</f>
        <v>0</v>
      </c>
      <c r="Q143" s="34">
        <f>SUM(Q135:Q142)</f>
        <v>0</v>
      </c>
      <c r="R143" s="48"/>
      <c r="S143" s="93"/>
      <c r="T143" s="48"/>
      <c r="U143" s="177"/>
      <c r="V143" s="93"/>
      <c r="X143" s="72"/>
    </row>
    <row r="144" spans="1:24" ht="127.5" x14ac:dyDescent="0.2">
      <c r="A144" s="79" t="s">
        <v>288</v>
      </c>
      <c r="B144" s="79">
        <v>3</v>
      </c>
      <c r="C144" s="80" t="s">
        <v>26</v>
      </c>
      <c r="D144" s="101" t="s">
        <v>27</v>
      </c>
      <c r="E144" s="152" t="s">
        <v>489</v>
      </c>
      <c r="F144" s="78" t="s">
        <v>490</v>
      </c>
      <c r="G144" s="81"/>
      <c r="H144" s="82">
        <v>1</v>
      </c>
      <c r="I144" s="82">
        <v>1</v>
      </c>
      <c r="J144" s="83" t="s">
        <v>170</v>
      </c>
      <c r="K144" s="83" t="s">
        <v>59</v>
      </c>
      <c r="L144" s="69" t="s">
        <v>63</v>
      </c>
      <c r="M144" s="40"/>
      <c r="N144" s="40"/>
      <c r="O144" s="36"/>
      <c r="P144" s="36"/>
      <c r="Q144" s="36"/>
      <c r="R144" s="37"/>
      <c r="S144" s="92"/>
      <c r="T144" s="37"/>
      <c r="U144" s="64"/>
      <c r="V144" s="92"/>
      <c r="X144" s="72"/>
    </row>
    <row r="145" spans="1:24" ht="153" x14ac:dyDescent="0.2">
      <c r="A145" s="79" t="s">
        <v>289</v>
      </c>
      <c r="B145" s="79">
        <v>3</v>
      </c>
      <c r="C145" s="80" t="s">
        <v>26</v>
      </c>
      <c r="D145" s="101" t="s">
        <v>27</v>
      </c>
      <c r="E145" s="152" t="s">
        <v>492</v>
      </c>
      <c r="F145" s="78" t="s">
        <v>491</v>
      </c>
      <c r="G145" s="81"/>
      <c r="H145" s="82">
        <v>1</v>
      </c>
      <c r="I145" s="82">
        <v>1</v>
      </c>
      <c r="J145" s="83" t="s">
        <v>170</v>
      </c>
      <c r="K145" s="83" t="s">
        <v>59</v>
      </c>
      <c r="L145" s="69" t="s">
        <v>63</v>
      </c>
      <c r="M145" s="40"/>
      <c r="N145" s="40"/>
      <c r="O145" s="36"/>
      <c r="P145" s="36"/>
      <c r="Q145" s="36"/>
      <c r="R145" s="37"/>
      <c r="S145" s="92"/>
      <c r="T145" s="37"/>
      <c r="U145" s="64"/>
      <c r="V145" s="92"/>
      <c r="X145" s="72"/>
    </row>
    <row r="146" spans="1:24" ht="114.75" x14ac:dyDescent="0.2">
      <c r="A146" s="79" t="s">
        <v>290</v>
      </c>
      <c r="B146" s="79">
        <v>3</v>
      </c>
      <c r="C146" s="80" t="s">
        <v>26</v>
      </c>
      <c r="D146" s="97" t="s">
        <v>52</v>
      </c>
      <c r="E146" s="98" t="s">
        <v>291</v>
      </c>
      <c r="F146" s="170" t="s">
        <v>493</v>
      </c>
      <c r="G146" s="81"/>
      <c r="H146" s="82">
        <v>1</v>
      </c>
      <c r="I146" s="82">
        <v>2</v>
      </c>
      <c r="J146" s="83" t="s">
        <v>170</v>
      </c>
      <c r="K146" s="83" t="s">
        <v>31</v>
      </c>
      <c r="L146" s="69" t="s">
        <v>32</v>
      </c>
      <c r="M146" s="40"/>
      <c r="N146" s="40"/>
      <c r="O146" s="36"/>
      <c r="P146" s="36"/>
      <c r="Q146" s="36"/>
      <c r="R146" s="37"/>
      <c r="S146" s="92"/>
      <c r="T146" s="37"/>
      <c r="U146" s="64"/>
      <c r="V146" s="92"/>
      <c r="X146" s="72"/>
    </row>
    <row r="147" spans="1:24" ht="102" x14ac:dyDescent="0.2">
      <c r="A147" s="79" t="s">
        <v>292</v>
      </c>
      <c r="B147" s="79">
        <v>3</v>
      </c>
      <c r="C147" s="80" t="s">
        <v>26</v>
      </c>
      <c r="D147" s="101" t="s">
        <v>52</v>
      </c>
      <c r="E147" s="98" t="s">
        <v>293</v>
      </c>
      <c r="F147" s="78" t="s">
        <v>494</v>
      </c>
      <c r="G147" s="81"/>
      <c r="H147" s="82">
        <v>1</v>
      </c>
      <c r="I147" s="82">
        <v>1</v>
      </c>
      <c r="J147" s="83" t="s">
        <v>170</v>
      </c>
      <c r="K147" s="83" t="s">
        <v>36</v>
      </c>
      <c r="L147" s="50" t="s">
        <v>63</v>
      </c>
      <c r="M147" s="40"/>
      <c r="N147" s="40"/>
      <c r="O147" s="36"/>
      <c r="P147" s="36"/>
      <c r="Q147" s="36"/>
      <c r="R147" s="37"/>
      <c r="S147" s="92"/>
      <c r="T147" s="37"/>
      <c r="U147" s="64"/>
      <c r="V147" s="92"/>
      <c r="X147" s="72"/>
    </row>
    <row r="148" spans="1:24" ht="63.75" x14ac:dyDescent="0.2">
      <c r="A148" s="79" t="s">
        <v>294</v>
      </c>
      <c r="B148" s="79">
        <v>3</v>
      </c>
      <c r="C148" s="80" t="s">
        <v>26</v>
      </c>
      <c r="D148" s="97" t="s">
        <v>52</v>
      </c>
      <c r="E148" s="98" t="s">
        <v>295</v>
      </c>
      <c r="F148" s="78" t="s">
        <v>495</v>
      </c>
      <c r="G148" s="81"/>
      <c r="H148" s="82">
        <v>1</v>
      </c>
      <c r="I148" s="82">
        <v>1</v>
      </c>
      <c r="J148" s="83" t="s">
        <v>170</v>
      </c>
      <c r="K148" s="77" t="s">
        <v>36</v>
      </c>
      <c r="L148" s="188" t="s">
        <v>63</v>
      </c>
      <c r="M148" s="40"/>
      <c r="N148" s="40"/>
      <c r="O148" s="36"/>
      <c r="P148" s="36"/>
      <c r="Q148" s="36"/>
      <c r="R148" s="37"/>
      <c r="S148" s="92"/>
      <c r="T148" s="37"/>
      <c r="U148" s="64"/>
      <c r="V148" s="92"/>
      <c r="X148" s="72"/>
    </row>
    <row r="149" spans="1:24" ht="102" x14ac:dyDescent="0.2">
      <c r="A149" s="104" t="s">
        <v>296</v>
      </c>
      <c r="B149" s="104">
        <v>3</v>
      </c>
      <c r="C149" s="105" t="s">
        <v>26</v>
      </c>
      <c r="D149" s="97" t="s">
        <v>52</v>
      </c>
      <c r="E149" s="98" t="s">
        <v>297</v>
      </c>
      <c r="F149" s="107" t="s">
        <v>496</v>
      </c>
      <c r="G149" s="96"/>
      <c r="H149" s="86">
        <v>1</v>
      </c>
      <c r="I149" s="86">
        <v>1</v>
      </c>
      <c r="J149" s="83" t="s">
        <v>170</v>
      </c>
      <c r="K149" s="83" t="s">
        <v>36</v>
      </c>
      <c r="L149" s="50" t="s">
        <v>63</v>
      </c>
      <c r="M149" s="40"/>
      <c r="N149" s="40"/>
      <c r="O149" s="36"/>
      <c r="P149" s="36"/>
      <c r="Q149" s="36"/>
      <c r="R149" s="37"/>
      <c r="S149" s="92"/>
      <c r="T149" s="37"/>
      <c r="U149" s="64"/>
      <c r="V149" s="92"/>
      <c r="X149" s="72"/>
    </row>
    <row r="150" spans="1:24" ht="89.25" x14ac:dyDescent="0.2">
      <c r="A150" s="79" t="s">
        <v>298</v>
      </c>
      <c r="B150" s="79">
        <v>3</v>
      </c>
      <c r="C150" s="80" t="s">
        <v>26</v>
      </c>
      <c r="D150" s="97" t="s">
        <v>65</v>
      </c>
      <c r="E150" s="98" t="s">
        <v>299</v>
      </c>
      <c r="F150" s="78" t="s">
        <v>497</v>
      </c>
      <c r="G150" s="96"/>
      <c r="H150" s="82">
        <v>1</v>
      </c>
      <c r="I150" s="82">
        <v>1</v>
      </c>
      <c r="J150" s="83" t="s">
        <v>170</v>
      </c>
      <c r="K150" s="77" t="s">
        <v>36</v>
      </c>
      <c r="L150" s="188" t="s">
        <v>63</v>
      </c>
      <c r="M150" s="40"/>
      <c r="N150" s="40"/>
      <c r="O150" s="36"/>
      <c r="P150" s="36"/>
      <c r="Q150" s="36"/>
      <c r="R150" s="37"/>
      <c r="S150" s="92"/>
      <c r="T150" s="37"/>
      <c r="U150" s="64"/>
      <c r="V150" s="92"/>
      <c r="X150" s="72"/>
    </row>
    <row r="151" spans="1:24" ht="102" x14ac:dyDescent="0.2">
      <c r="A151" s="79" t="s">
        <v>300</v>
      </c>
      <c r="B151" s="79">
        <v>3</v>
      </c>
      <c r="C151" s="80" t="s">
        <v>26</v>
      </c>
      <c r="D151" s="97" t="s">
        <v>101</v>
      </c>
      <c r="E151" s="98" t="s">
        <v>498</v>
      </c>
      <c r="F151" s="78" t="s">
        <v>617</v>
      </c>
      <c r="G151" s="81"/>
      <c r="H151" s="82">
        <v>1</v>
      </c>
      <c r="I151" s="82">
        <v>2</v>
      </c>
      <c r="J151" s="77" t="s">
        <v>170</v>
      </c>
      <c r="K151" s="77" t="s">
        <v>36</v>
      </c>
      <c r="L151" s="50" t="s">
        <v>63</v>
      </c>
      <c r="M151" s="40"/>
      <c r="N151" s="40"/>
      <c r="O151" s="36"/>
      <c r="P151" s="36"/>
      <c r="Q151" s="36"/>
      <c r="R151" s="37"/>
      <c r="S151" s="92"/>
      <c r="T151" s="37"/>
      <c r="U151" s="64"/>
      <c r="V151" s="92"/>
      <c r="X151" s="72"/>
    </row>
    <row r="152" spans="1:24" ht="76.5" x14ac:dyDescent="0.2">
      <c r="A152" s="79" t="s">
        <v>301</v>
      </c>
      <c r="B152" s="79">
        <v>3</v>
      </c>
      <c r="C152" s="80" t="s">
        <v>26</v>
      </c>
      <c r="D152" s="101" t="s">
        <v>101</v>
      </c>
      <c r="E152" s="98" t="s">
        <v>302</v>
      </c>
      <c r="F152" s="78" t="s">
        <v>618</v>
      </c>
      <c r="G152" s="81"/>
      <c r="H152" s="82">
        <v>1</v>
      </c>
      <c r="I152" s="82">
        <v>1</v>
      </c>
      <c r="J152" s="83" t="s">
        <v>170</v>
      </c>
      <c r="K152" s="83" t="s">
        <v>36</v>
      </c>
      <c r="L152" s="50" t="s">
        <v>63</v>
      </c>
      <c r="M152" s="40"/>
      <c r="N152" s="40"/>
      <c r="O152" s="36"/>
      <c r="P152" s="36"/>
      <c r="Q152" s="36"/>
      <c r="R152" s="37"/>
      <c r="S152" s="92"/>
      <c r="T152" s="37"/>
      <c r="U152" s="64"/>
      <c r="V152" s="92"/>
      <c r="X152" s="72"/>
    </row>
    <row r="153" spans="1:24" ht="89.25" x14ac:dyDescent="0.2">
      <c r="A153" s="79" t="s">
        <v>303</v>
      </c>
      <c r="B153" s="79">
        <v>3</v>
      </c>
      <c r="C153" s="80" t="s">
        <v>26</v>
      </c>
      <c r="D153" s="101" t="s">
        <v>101</v>
      </c>
      <c r="E153" s="98" t="s">
        <v>304</v>
      </c>
      <c r="F153" s="170" t="s">
        <v>620</v>
      </c>
      <c r="G153" s="81"/>
      <c r="H153" s="82">
        <v>1</v>
      </c>
      <c r="I153" s="82">
        <v>1</v>
      </c>
      <c r="J153" s="83" t="s">
        <v>170</v>
      </c>
      <c r="K153" s="83" t="s">
        <v>36</v>
      </c>
      <c r="L153" s="50" t="s">
        <v>63</v>
      </c>
      <c r="M153" s="40"/>
      <c r="N153" s="40"/>
      <c r="O153" s="36"/>
      <c r="P153" s="36"/>
      <c r="Q153" s="36"/>
      <c r="R153" s="37"/>
      <c r="S153" s="92"/>
      <c r="T153" s="37"/>
      <c r="U153" s="64"/>
      <c r="V153" s="92"/>
      <c r="X153" s="72"/>
    </row>
    <row r="154" spans="1:24" ht="102" x14ac:dyDescent="0.2">
      <c r="A154" s="79" t="s">
        <v>305</v>
      </c>
      <c r="B154" s="79">
        <v>3</v>
      </c>
      <c r="C154" s="80" t="s">
        <v>26</v>
      </c>
      <c r="D154" s="101" t="s">
        <v>101</v>
      </c>
      <c r="E154" s="98" t="s">
        <v>306</v>
      </c>
      <c r="F154" s="170" t="s">
        <v>619</v>
      </c>
      <c r="G154" s="154" t="s">
        <v>499</v>
      </c>
      <c r="H154" s="82">
        <v>1</v>
      </c>
      <c r="I154" s="82">
        <v>1</v>
      </c>
      <c r="J154" s="83" t="s">
        <v>170</v>
      </c>
      <c r="K154" s="83" t="s">
        <v>36</v>
      </c>
      <c r="L154" s="50" t="s">
        <v>63</v>
      </c>
      <c r="M154" s="40"/>
      <c r="N154" s="40"/>
      <c r="O154" s="36"/>
      <c r="P154" s="36"/>
      <c r="Q154" s="36"/>
      <c r="R154" s="37"/>
      <c r="S154" s="92"/>
      <c r="T154" s="37"/>
      <c r="U154" s="64"/>
      <c r="V154" s="92"/>
      <c r="X154" s="72"/>
    </row>
    <row r="155" spans="1:24" ht="38.25" x14ac:dyDescent="0.2">
      <c r="A155" s="79" t="s">
        <v>307</v>
      </c>
      <c r="B155" s="79">
        <v>3</v>
      </c>
      <c r="C155" s="80" t="s">
        <v>26</v>
      </c>
      <c r="D155" s="97" t="s">
        <v>101</v>
      </c>
      <c r="E155" s="98" t="s">
        <v>308</v>
      </c>
      <c r="F155" s="170" t="s">
        <v>500</v>
      </c>
      <c r="G155" s="81"/>
      <c r="H155" s="82">
        <v>1</v>
      </c>
      <c r="I155" s="82">
        <v>2</v>
      </c>
      <c r="J155" s="83" t="s">
        <v>170</v>
      </c>
      <c r="K155" s="83" t="s">
        <v>59</v>
      </c>
      <c r="L155" s="69" t="s">
        <v>63</v>
      </c>
      <c r="M155" s="40"/>
      <c r="N155" s="40"/>
      <c r="O155" s="36"/>
      <c r="P155" s="36"/>
      <c r="Q155" s="36"/>
      <c r="R155" s="37"/>
      <c r="S155" s="92"/>
      <c r="T155" s="37"/>
      <c r="U155" s="64"/>
      <c r="V155" s="92"/>
      <c r="X155" s="72"/>
    </row>
    <row r="156" spans="1:24" ht="38.25" x14ac:dyDescent="0.2">
      <c r="A156" s="29" t="s">
        <v>120</v>
      </c>
      <c r="B156" s="29">
        <f t="shared" ref="B156:B157" si="2">B155</f>
        <v>3</v>
      </c>
      <c r="C156" s="30" t="str">
        <f t="shared" ref="C156:C157" si="3">C155</f>
        <v>Business and Organizational Success</v>
      </c>
      <c r="D156" s="30" t="s">
        <v>121</v>
      </c>
      <c r="E156" s="30" t="s">
        <v>191</v>
      </c>
      <c r="F156" s="30" t="str">
        <f t="shared" ref="F156:F157" si="4">C156&amp;" Level "&amp;B156&amp;" "&amp;E156</f>
        <v>Business and Organizational Success Level 3 Total Additional</v>
      </c>
      <c r="G156" s="47"/>
      <c r="H156" s="32">
        <f>SUM(H144:H155)</f>
        <v>12</v>
      </c>
      <c r="I156" s="32">
        <f>SUM(I144:I155)</f>
        <v>15</v>
      </c>
      <c r="J156" s="33" t="s">
        <v>120</v>
      </c>
      <c r="K156" s="33" t="s">
        <v>121</v>
      </c>
      <c r="L156" s="33"/>
      <c r="M156" s="32">
        <f>SUM(M144:M155)</f>
        <v>0</v>
      </c>
      <c r="N156" s="32">
        <f>SUM(N144:N155)</f>
        <v>0</v>
      </c>
      <c r="O156" s="32">
        <f>SUM(O144:O155)</f>
        <v>0</v>
      </c>
      <c r="P156" s="32">
        <f>SUM(P144:P155)</f>
        <v>0</v>
      </c>
      <c r="Q156" s="32">
        <f>SUM(Q144:Q155)</f>
        <v>0</v>
      </c>
      <c r="R156" s="48"/>
      <c r="S156" s="93"/>
      <c r="T156" s="48"/>
      <c r="U156" s="177"/>
      <c r="V156" s="93"/>
      <c r="X156" s="72"/>
    </row>
    <row r="157" spans="1:24" ht="38.25" x14ac:dyDescent="0.2">
      <c r="A157" s="29" t="s">
        <v>120</v>
      </c>
      <c r="B157" s="29">
        <f t="shared" si="2"/>
        <v>3</v>
      </c>
      <c r="C157" s="30" t="str">
        <f t="shared" si="3"/>
        <v>Business and Organizational Success</v>
      </c>
      <c r="D157" s="30" t="s">
        <v>121</v>
      </c>
      <c r="E157" s="30" t="s">
        <v>192</v>
      </c>
      <c r="F157" s="30" t="str">
        <f t="shared" si="4"/>
        <v>Business and Organizational Success Level 3 Total Category</v>
      </c>
      <c r="G157" s="47"/>
      <c r="H157" s="32" t="s">
        <v>153</v>
      </c>
      <c r="I157" s="32">
        <f>'Point Req'!J43</f>
        <v>17</v>
      </c>
      <c r="J157" s="33" t="s">
        <v>120</v>
      </c>
      <c r="K157" s="33" t="s">
        <v>121</v>
      </c>
      <c r="L157" s="33"/>
      <c r="M157" s="34">
        <f>SUM(M143,M156)</f>
        <v>0</v>
      </c>
      <c r="N157" s="34">
        <f>SUM(N143,N156)</f>
        <v>0</v>
      </c>
      <c r="O157" s="34">
        <f>SUM(O143,O156)</f>
        <v>0</v>
      </c>
      <c r="P157" s="34">
        <f>SUM(P143,P156)</f>
        <v>0</v>
      </c>
      <c r="Q157" s="34">
        <f>SUM(Q143,Q156)</f>
        <v>0</v>
      </c>
      <c r="R157" s="48"/>
      <c r="S157" s="93"/>
      <c r="T157" s="48"/>
      <c r="U157" s="177"/>
      <c r="V157" s="93"/>
      <c r="X157" s="72"/>
    </row>
    <row r="158" spans="1:24" ht="153" x14ac:dyDescent="0.2">
      <c r="A158" s="66" t="s">
        <v>309</v>
      </c>
      <c r="B158" s="44">
        <v>3</v>
      </c>
      <c r="C158" s="45" t="s">
        <v>123</v>
      </c>
      <c r="D158" s="46" t="s">
        <v>310</v>
      </c>
      <c r="E158" s="45" t="s">
        <v>311</v>
      </c>
      <c r="F158" s="171" t="s">
        <v>502</v>
      </c>
      <c r="G158" s="39"/>
      <c r="H158" s="36">
        <v>1</v>
      </c>
      <c r="I158" s="36">
        <v>2</v>
      </c>
      <c r="J158" s="50" t="s">
        <v>30</v>
      </c>
      <c r="K158" s="50" t="s">
        <v>36</v>
      </c>
      <c r="L158" s="50" t="s">
        <v>63</v>
      </c>
      <c r="M158" s="40"/>
      <c r="N158" s="40"/>
      <c r="O158" s="36"/>
      <c r="P158" s="36"/>
      <c r="Q158" s="36"/>
      <c r="R158" s="37"/>
      <c r="S158" s="92"/>
      <c r="T158" s="37"/>
      <c r="U158" s="64"/>
      <c r="V158" s="92"/>
      <c r="X158" s="72"/>
    </row>
    <row r="159" spans="1:24" ht="63.75" x14ac:dyDescent="0.2">
      <c r="A159" s="122" t="s">
        <v>312</v>
      </c>
      <c r="B159" s="122">
        <v>3</v>
      </c>
      <c r="C159" s="123" t="s">
        <v>123</v>
      </c>
      <c r="D159" s="124" t="s">
        <v>101</v>
      </c>
      <c r="E159" s="125" t="s">
        <v>313</v>
      </c>
      <c r="F159" s="102" t="s">
        <v>503</v>
      </c>
      <c r="G159" s="126"/>
      <c r="H159" s="127">
        <v>1</v>
      </c>
      <c r="I159" s="127">
        <v>1</v>
      </c>
      <c r="J159" s="83" t="s">
        <v>30</v>
      </c>
      <c r="K159" s="84" t="s">
        <v>59</v>
      </c>
      <c r="L159" s="69" t="s">
        <v>63</v>
      </c>
      <c r="M159" s="40"/>
      <c r="N159" s="40"/>
      <c r="O159" s="36"/>
      <c r="P159" s="36"/>
      <c r="Q159" s="36"/>
      <c r="R159" s="37"/>
      <c r="S159" s="92"/>
      <c r="T159" s="37"/>
      <c r="U159" s="64"/>
      <c r="V159" s="92"/>
      <c r="X159" s="72"/>
    </row>
    <row r="160" spans="1:24" ht="102" x14ac:dyDescent="0.2">
      <c r="A160" s="122" t="s">
        <v>314</v>
      </c>
      <c r="B160" s="122">
        <v>3</v>
      </c>
      <c r="C160" s="123" t="s">
        <v>123</v>
      </c>
      <c r="D160" s="130" t="s">
        <v>101</v>
      </c>
      <c r="E160" s="125" t="s">
        <v>315</v>
      </c>
      <c r="F160" s="102" t="s">
        <v>621</v>
      </c>
      <c r="G160" s="126"/>
      <c r="H160" s="127">
        <v>1</v>
      </c>
      <c r="I160" s="127">
        <v>1</v>
      </c>
      <c r="J160" s="128" t="s">
        <v>30</v>
      </c>
      <c r="K160" s="129" t="s">
        <v>36</v>
      </c>
      <c r="L160" s="50" t="s">
        <v>63</v>
      </c>
      <c r="M160" s="40"/>
      <c r="N160" s="40"/>
      <c r="O160" s="36"/>
      <c r="P160" s="36"/>
      <c r="Q160" s="36"/>
      <c r="R160" s="37"/>
      <c r="S160" s="92"/>
      <c r="T160" s="37"/>
      <c r="U160" s="64"/>
      <c r="V160" s="92"/>
      <c r="X160" s="72"/>
    </row>
    <row r="161" spans="1:24" ht="114.75" x14ac:dyDescent="0.2">
      <c r="A161" s="122" t="s">
        <v>316</v>
      </c>
      <c r="B161" s="122">
        <v>3</v>
      </c>
      <c r="C161" s="123" t="s">
        <v>123</v>
      </c>
      <c r="D161" s="124" t="s">
        <v>103</v>
      </c>
      <c r="E161" s="152" t="s">
        <v>504</v>
      </c>
      <c r="F161" s="78" t="s">
        <v>622</v>
      </c>
      <c r="G161" s="154" t="s">
        <v>505</v>
      </c>
      <c r="H161" s="127">
        <v>1</v>
      </c>
      <c r="I161" s="127">
        <v>2</v>
      </c>
      <c r="J161" s="128" t="s">
        <v>30</v>
      </c>
      <c r="K161" s="77" t="s">
        <v>36</v>
      </c>
      <c r="L161" s="69" t="s">
        <v>63</v>
      </c>
      <c r="M161" s="40"/>
      <c r="N161" s="40"/>
      <c r="O161" s="36"/>
      <c r="P161" s="36"/>
      <c r="Q161" s="36"/>
      <c r="R161" s="37"/>
      <c r="S161" s="92"/>
      <c r="T161" s="37"/>
      <c r="U161" s="64"/>
      <c r="V161" s="92"/>
      <c r="X161" s="72"/>
    </row>
    <row r="162" spans="1:24" ht="89.25" x14ac:dyDescent="0.2">
      <c r="A162" s="66" t="s">
        <v>317</v>
      </c>
      <c r="B162" s="44">
        <v>3</v>
      </c>
      <c r="C162" s="45" t="s">
        <v>123</v>
      </c>
      <c r="D162" s="46" t="s">
        <v>150</v>
      </c>
      <c r="E162" s="45" t="s">
        <v>507</v>
      </c>
      <c r="F162" s="171" t="s">
        <v>508</v>
      </c>
      <c r="G162" s="39"/>
      <c r="H162" s="36">
        <v>1</v>
      </c>
      <c r="I162" s="36">
        <v>1</v>
      </c>
      <c r="J162" s="50" t="s">
        <v>30</v>
      </c>
      <c r="K162" s="50" t="s">
        <v>59</v>
      </c>
      <c r="L162" s="69" t="s">
        <v>63</v>
      </c>
      <c r="M162" s="40"/>
      <c r="N162" s="40"/>
      <c r="O162" s="36"/>
      <c r="P162" s="36"/>
      <c r="Q162" s="36"/>
      <c r="R162" s="37"/>
      <c r="S162" s="92"/>
      <c r="T162" s="37"/>
      <c r="U162" s="64"/>
      <c r="V162" s="92"/>
      <c r="X162" s="72"/>
    </row>
    <row r="163" spans="1:24" ht="76.5" x14ac:dyDescent="0.2">
      <c r="A163" s="66" t="s">
        <v>318</v>
      </c>
      <c r="B163" s="44">
        <v>3</v>
      </c>
      <c r="C163" s="45" t="s">
        <v>123</v>
      </c>
      <c r="D163" s="46" t="s">
        <v>150</v>
      </c>
      <c r="E163" s="45" t="s">
        <v>150</v>
      </c>
      <c r="F163" s="171" t="s">
        <v>509</v>
      </c>
      <c r="G163" s="39"/>
      <c r="H163" s="36">
        <v>1</v>
      </c>
      <c r="I163" s="36">
        <v>1</v>
      </c>
      <c r="J163" s="50" t="s">
        <v>30</v>
      </c>
      <c r="K163" s="50" t="s">
        <v>59</v>
      </c>
      <c r="L163" s="69" t="s">
        <v>63</v>
      </c>
      <c r="M163" s="40"/>
      <c r="N163" s="40"/>
      <c r="O163" s="36"/>
      <c r="P163" s="36"/>
      <c r="Q163" s="36"/>
      <c r="R163" s="37"/>
      <c r="S163" s="92"/>
      <c r="T163" s="37"/>
      <c r="U163" s="64"/>
      <c r="V163" s="92"/>
      <c r="X163" s="72"/>
    </row>
    <row r="164" spans="1:24" ht="89.25" x14ac:dyDescent="0.2">
      <c r="A164" s="122" t="s">
        <v>319</v>
      </c>
      <c r="B164" s="122">
        <v>3</v>
      </c>
      <c r="C164" s="123" t="s">
        <v>123</v>
      </c>
      <c r="D164" s="130" t="s">
        <v>150</v>
      </c>
      <c r="E164" s="125" t="s">
        <v>320</v>
      </c>
      <c r="F164" s="102" t="s">
        <v>623</v>
      </c>
      <c r="G164" s="126"/>
      <c r="H164" s="127">
        <v>1</v>
      </c>
      <c r="I164" s="127">
        <v>1</v>
      </c>
      <c r="J164" s="128" t="s">
        <v>30</v>
      </c>
      <c r="K164" s="129" t="s">
        <v>36</v>
      </c>
      <c r="L164" s="50" t="s">
        <v>63</v>
      </c>
      <c r="M164" s="40"/>
      <c r="N164" s="40"/>
      <c r="O164" s="36"/>
      <c r="P164" s="36"/>
      <c r="Q164" s="36"/>
      <c r="R164" s="37"/>
      <c r="S164" s="92"/>
      <c r="T164" s="37"/>
      <c r="U164" s="64"/>
      <c r="V164" s="92"/>
      <c r="X164" s="72"/>
    </row>
    <row r="165" spans="1:24" ht="25.5" x14ac:dyDescent="0.2">
      <c r="A165" s="29" t="s">
        <v>120</v>
      </c>
      <c r="B165" s="29">
        <f>B160</f>
        <v>3</v>
      </c>
      <c r="C165" s="30" t="str">
        <f>C160</f>
        <v>Volunteer Development</v>
      </c>
      <c r="D165" s="30" t="s">
        <v>121</v>
      </c>
      <c r="E165" s="30" t="s">
        <v>167</v>
      </c>
      <c r="F165" s="31" t="str">
        <f>C165&amp;" Level "&amp;B165&amp;" "&amp;E165</f>
        <v>Volunteer Development Level 3 Total Required</v>
      </c>
      <c r="G165" s="47"/>
      <c r="H165" s="32">
        <f>SUM(H158:H164)</f>
        <v>7</v>
      </c>
      <c r="I165" s="32">
        <f>SUM(I158:I164)</f>
        <v>9</v>
      </c>
      <c r="J165" s="33" t="s">
        <v>120</v>
      </c>
      <c r="K165" s="33" t="s">
        <v>121</v>
      </c>
      <c r="L165" s="33"/>
      <c r="M165" s="34">
        <f>SUM(M158:M164)</f>
        <v>0</v>
      </c>
      <c r="N165" s="34">
        <f>SUM(N158:N164)</f>
        <v>0</v>
      </c>
      <c r="O165" s="34">
        <f>SUM(O158:O164)</f>
        <v>0</v>
      </c>
      <c r="P165" s="34">
        <f>SUM(P158:P164)</f>
        <v>0</v>
      </c>
      <c r="Q165" s="34">
        <f>SUM(Q158:Q164)</f>
        <v>0</v>
      </c>
      <c r="R165" s="48"/>
      <c r="S165" s="93"/>
      <c r="T165" s="48"/>
      <c r="U165" s="177"/>
      <c r="V165" s="93"/>
      <c r="X165" s="72"/>
    </row>
    <row r="166" spans="1:24" ht="114.75" x14ac:dyDescent="0.2">
      <c r="A166" s="122" t="s">
        <v>321</v>
      </c>
      <c r="B166" s="122">
        <v>3</v>
      </c>
      <c r="C166" s="123" t="s">
        <v>123</v>
      </c>
      <c r="D166" s="130" t="s">
        <v>101</v>
      </c>
      <c r="E166" s="125" t="s">
        <v>322</v>
      </c>
      <c r="F166" s="102" t="s">
        <v>510</v>
      </c>
      <c r="G166" s="126"/>
      <c r="H166" s="127">
        <v>1</v>
      </c>
      <c r="I166" s="127">
        <v>1</v>
      </c>
      <c r="J166" s="128" t="s">
        <v>170</v>
      </c>
      <c r="K166" s="128" t="s">
        <v>36</v>
      </c>
      <c r="L166" s="50" t="s">
        <v>63</v>
      </c>
      <c r="M166" s="40"/>
      <c r="N166" s="40"/>
      <c r="O166" s="36"/>
      <c r="P166" s="36"/>
      <c r="Q166" s="36"/>
      <c r="R166" s="37"/>
      <c r="S166" s="92"/>
      <c r="T166" s="37"/>
      <c r="U166" s="64"/>
      <c r="V166" s="92"/>
      <c r="X166" s="72"/>
    </row>
    <row r="167" spans="1:24" ht="102" x14ac:dyDescent="0.2">
      <c r="A167" s="122" t="s">
        <v>323</v>
      </c>
      <c r="B167" s="122">
        <v>3</v>
      </c>
      <c r="C167" s="123" t="s">
        <v>123</v>
      </c>
      <c r="D167" s="130" t="s">
        <v>101</v>
      </c>
      <c r="E167" s="125" t="s">
        <v>324</v>
      </c>
      <c r="F167" s="102" t="s">
        <v>624</v>
      </c>
      <c r="G167" s="126"/>
      <c r="H167" s="127">
        <v>1</v>
      </c>
      <c r="I167" s="127">
        <v>1</v>
      </c>
      <c r="J167" s="128" t="s">
        <v>170</v>
      </c>
      <c r="K167" s="84" t="s">
        <v>36</v>
      </c>
      <c r="L167" s="69" t="s">
        <v>63</v>
      </c>
      <c r="M167" s="40"/>
      <c r="N167" s="40"/>
      <c r="O167" s="36"/>
      <c r="P167" s="36"/>
      <c r="Q167" s="36"/>
      <c r="R167" s="37"/>
      <c r="S167" s="92"/>
      <c r="T167" s="37"/>
      <c r="U167" s="64"/>
      <c r="V167" s="92"/>
      <c r="X167" s="72"/>
    </row>
    <row r="168" spans="1:24" ht="102" x14ac:dyDescent="0.2">
      <c r="A168" s="131" t="s">
        <v>327</v>
      </c>
      <c r="B168" s="131">
        <v>3</v>
      </c>
      <c r="C168" s="132" t="s">
        <v>123</v>
      </c>
      <c r="D168" s="133" t="s">
        <v>101</v>
      </c>
      <c r="E168" s="125" t="s">
        <v>328</v>
      </c>
      <c r="F168" s="107" t="s">
        <v>511</v>
      </c>
      <c r="G168" s="134"/>
      <c r="H168" s="135">
        <v>1</v>
      </c>
      <c r="I168" s="135">
        <v>2</v>
      </c>
      <c r="J168" s="136" t="s">
        <v>170</v>
      </c>
      <c r="K168" s="136" t="s">
        <v>36</v>
      </c>
      <c r="L168" s="50" t="s">
        <v>63</v>
      </c>
      <c r="M168" s="40"/>
      <c r="N168" s="40"/>
      <c r="O168" s="36"/>
      <c r="P168" s="36"/>
      <c r="Q168" s="36"/>
      <c r="R168" s="37"/>
      <c r="S168" s="92"/>
      <c r="T168" s="37"/>
      <c r="U168" s="64"/>
      <c r="V168" s="92"/>
      <c r="X168" s="72"/>
    </row>
    <row r="169" spans="1:24" ht="114.75" x14ac:dyDescent="0.2">
      <c r="A169" s="122" t="s">
        <v>329</v>
      </c>
      <c r="B169" s="122">
        <v>3</v>
      </c>
      <c r="C169" s="123" t="s">
        <v>123</v>
      </c>
      <c r="D169" s="124" t="s">
        <v>103</v>
      </c>
      <c r="E169" s="125" t="s">
        <v>330</v>
      </c>
      <c r="F169" s="102" t="s">
        <v>513</v>
      </c>
      <c r="G169" s="154" t="s">
        <v>512</v>
      </c>
      <c r="H169" s="127">
        <v>1</v>
      </c>
      <c r="I169" s="127">
        <v>3</v>
      </c>
      <c r="J169" s="128" t="s">
        <v>170</v>
      </c>
      <c r="K169" s="128" t="s">
        <v>36</v>
      </c>
      <c r="L169" s="50" t="s">
        <v>63</v>
      </c>
      <c r="M169" s="40"/>
      <c r="N169" s="40"/>
      <c r="O169" s="36"/>
      <c r="P169" s="36"/>
      <c r="Q169" s="36"/>
      <c r="R169" s="37"/>
      <c r="S169" s="92"/>
      <c r="T169" s="37"/>
      <c r="U169" s="64"/>
      <c r="V169" s="92"/>
      <c r="X169" s="72"/>
    </row>
    <row r="170" spans="1:24" ht="153" x14ac:dyDescent="0.2">
      <c r="A170" s="122" t="s">
        <v>331</v>
      </c>
      <c r="B170" s="122">
        <v>3</v>
      </c>
      <c r="C170" s="123" t="s">
        <v>123</v>
      </c>
      <c r="D170" s="124" t="s">
        <v>103</v>
      </c>
      <c r="E170" s="125" t="s">
        <v>332</v>
      </c>
      <c r="F170" s="102" t="s">
        <v>514</v>
      </c>
      <c r="G170" s="126"/>
      <c r="H170" s="127">
        <v>1</v>
      </c>
      <c r="I170" s="127">
        <v>2</v>
      </c>
      <c r="J170" s="128" t="s">
        <v>170</v>
      </c>
      <c r="K170" s="128" t="s">
        <v>36</v>
      </c>
      <c r="L170" s="50" t="s">
        <v>63</v>
      </c>
      <c r="M170" s="40"/>
      <c r="N170" s="40"/>
      <c r="O170" s="36"/>
      <c r="P170" s="36"/>
      <c r="Q170" s="36"/>
      <c r="R170" s="37"/>
      <c r="S170" s="92"/>
      <c r="T170" s="37"/>
      <c r="U170" s="64"/>
      <c r="V170" s="92"/>
      <c r="X170" s="72"/>
    </row>
    <row r="171" spans="1:24" ht="76.5" x14ac:dyDescent="0.2">
      <c r="A171" s="122" t="s">
        <v>333</v>
      </c>
      <c r="B171" s="122">
        <v>3</v>
      </c>
      <c r="C171" s="123" t="s">
        <v>123</v>
      </c>
      <c r="D171" s="124" t="s">
        <v>103</v>
      </c>
      <c r="E171" s="125" t="s">
        <v>334</v>
      </c>
      <c r="F171" s="102" t="s">
        <v>515</v>
      </c>
      <c r="G171" s="126"/>
      <c r="H171" s="127">
        <v>1</v>
      </c>
      <c r="I171" s="127">
        <v>1</v>
      </c>
      <c r="J171" s="128" t="s">
        <v>170</v>
      </c>
      <c r="K171" s="84" t="s">
        <v>59</v>
      </c>
      <c r="L171" s="69" t="s">
        <v>63</v>
      </c>
      <c r="M171" s="40"/>
      <c r="N171" s="40"/>
      <c r="O171" s="36"/>
      <c r="P171" s="36"/>
      <c r="Q171" s="36"/>
      <c r="R171" s="37"/>
      <c r="S171" s="92"/>
      <c r="T171" s="37"/>
      <c r="U171" s="64"/>
      <c r="V171" s="92"/>
      <c r="X171" s="72"/>
    </row>
    <row r="172" spans="1:24" ht="102" x14ac:dyDescent="0.2">
      <c r="A172" s="122" t="s">
        <v>335</v>
      </c>
      <c r="B172" s="122">
        <v>3</v>
      </c>
      <c r="C172" s="123" t="s">
        <v>123</v>
      </c>
      <c r="D172" s="124" t="s">
        <v>103</v>
      </c>
      <c r="E172" s="125" t="s">
        <v>213</v>
      </c>
      <c r="F172" s="78" t="s">
        <v>516</v>
      </c>
      <c r="G172" s="163" t="s">
        <v>517</v>
      </c>
      <c r="H172" s="127">
        <v>1</v>
      </c>
      <c r="I172" s="127">
        <v>3</v>
      </c>
      <c r="J172" s="128" t="s">
        <v>170</v>
      </c>
      <c r="K172" s="128" t="s">
        <v>214</v>
      </c>
      <c r="L172" s="50" t="s">
        <v>32</v>
      </c>
      <c r="M172" s="40"/>
      <c r="N172" s="40"/>
      <c r="O172" s="36"/>
      <c r="P172" s="36"/>
      <c r="Q172" s="36"/>
      <c r="R172" s="37"/>
      <c r="S172" s="92"/>
      <c r="T172" s="37"/>
      <c r="U172" s="64"/>
      <c r="V172" s="92"/>
      <c r="X172" s="72"/>
    </row>
    <row r="173" spans="1:24" ht="38.25" x14ac:dyDescent="0.2">
      <c r="A173" s="66" t="s">
        <v>325</v>
      </c>
      <c r="B173" s="44">
        <v>3</v>
      </c>
      <c r="C173" s="45" t="s">
        <v>123</v>
      </c>
      <c r="D173" s="46" t="s">
        <v>326</v>
      </c>
      <c r="E173" s="45" t="s">
        <v>308</v>
      </c>
      <c r="F173" s="172" t="s">
        <v>500</v>
      </c>
      <c r="G173" s="39"/>
      <c r="H173" s="36">
        <v>1</v>
      </c>
      <c r="I173" s="36">
        <v>2</v>
      </c>
      <c r="J173" s="50" t="s">
        <v>170</v>
      </c>
      <c r="K173" s="50" t="s">
        <v>59</v>
      </c>
      <c r="L173" s="69" t="s">
        <v>63</v>
      </c>
      <c r="M173" s="40"/>
      <c r="N173" s="40"/>
      <c r="O173" s="36"/>
      <c r="P173" s="36"/>
      <c r="Q173" s="36"/>
      <c r="R173" s="37"/>
      <c r="S173" s="92"/>
      <c r="T173" s="37"/>
      <c r="U173" s="64"/>
      <c r="V173" s="92"/>
      <c r="X173" s="72"/>
    </row>
    <row r="174" spans="1:24" ht="25.5" x14ac:dyDescent="0.2">
      <c r="A174" s="29" t="s">
        <v>120</v>
      </c>
      <c r="B174" s="29">
        <f>B173</f>
        <v>3</v>
      </c>
      <c r="C174" s="30" t="str">
        <f>C173</f>
        <v>Volunteer Development</v>
      </c>
      <c r="D174" s="30" t="s">
        <v>121</v>
      </c>
      <c r="E174" s="30" t="s">
        <v>191</v>
      </c>
      <c r="F174" s="31" t="str">
        <f t="shared" ref="F174:F175" si="5">C174&amp;" Level "&amp;B174&amp;" "&amp;E174</f>
        <v>Volunteer Development Level 3 Total Additional</v>
      </c>
      <c r="G174" s="47"/>
      <c r="H174" s="32">
        <f>SUM(H169:H172)</f>
        <v>4</v>
      </c>
      <c r="I174" s="32">
        <f>SUM(I169:I172)</f>
        <v>9</v>
      </c>
      <c r="J174" s="33" t="s">
        <v>120</v>
      </c>
      <c r="K174" s="33" t="s">
        <v>121</v>
      </c>
      <c r="L174" s="33"/>
      <c r="M174" s="32">
        <f>SUM(M169:M172)</f>
        <v>0</v>
      </c>
      <c r="N174" s="32">
        <f>SUM(N169:N172)</f>
        <v>0</v>
      </c>
      <c r="O174" s="32">
        <f>SUM(O169:O172)</f>
        <v>0</v>
      </c>
      <c r="P174" s="32">
        <f>SUM(P169:P172)</f>
        <v>0</v>
      </c>
      <c r="Q174" s="32">
        <f>SUM(Q169:Q172)</f>
        <v>0</v>
      </c>
      <c r="R174" s="48"/>
      <c r="S174" s="93"/>
      <c r="T174" s="48"/>
      <c r="U174" s="177"/>
      <c r="V174" s="93"/>
      <c r="X174" s="72"/>
    </row>
    <row r="175" spans="1:24" ht="25.5" x14ac:dyDescent="0.2">
      <c r="A175" s="29" t="s">
        <v>120</v>
      </c>
      <c r="B175" s="29">
        <f t="shared" ref="B175" si="6">B174</f>
        <v>3</v>
      </c>
      <c r="C175" s="30" t="str">
        <f t="shared" ref="C175" si="7">C174</f>
        <v>Volunteer Development</v>
      </c>
      <c r="D175" s="30" t="s">
        <v>121</v>
      </c>
      <c r="E175" s="30" t="s">
        <v>192</v>
      </c>
      <c r="F175" s="31" t="str">
        <f t="shared" si="5"/>
        <v>Volunteer Development Level 3 Total Category</v>
      </c>
      <c r="G175" s="47"/>
      <c r="H175" s="32" t="s">
        <v>153</v>
      </c>
      <c r="I175" s="32">
        <f>'Point Req'!J45</f>
        <v>14</v>
      </c>
      <c r="J175" s="33" t="s">
        <v>120</v>
      </c>
      <c r="K175" s="33" t="s">
        <v>121</v>
      </c>
      <c r="L175" s="33"/>
      <c r="M175" s="34">
        <f>SUM(M165,M174)</f>
        <v>0</v>
      </c>
      <c r="N175" s="34">
        <f>SUM(N165,N174)</f>
        <v>0</v>
      </c>
      <c r="O175" s="34">
        <f>SUM(O165,O174)</f>
        <v>0</v>
      </c>
      <c r="P175" s="34">
        <f>SUM(P165,P174)</f>
        <v>0</v>
      </c>
      <c r="Q175" s="34">
        <f>SUM(Q165,Q174)</f>
        <v>0</v>
      </c>
      <c r="R175" s="48"/>
      <c r="S175" s="93"/>
      <c r="T175" s="48"/>
      <c r="U175" s="177"/>
      <c r="V175" s="93"/>
      <c r="X175" s="72"/>
    </row>
    <row r="176" spans="1:24" ht="89.25" x14ac:dyDescent="0.2">
      <c r="A176" s="146" t="s">
        <v>336</v>
      </c>
      <c r="B176" s="146">
        <v>3</v>
      </c>
      <c r="C176" s="147" t="s">
        <v>126</v>
      </c>
      <c r="D176" s="133" t="s">
        <v>52</v>
      </c>
      <c r="E176" s="125" t="s">
        <v>337</v>
      </c>
      <c r="F176" s="102" t="s">
        <v>519</v>
      </c>
      <c r="G176" s="134"/>
      <c r="H176" s="135">
        <v>1</v>
      </c>
      <c r="I176" s="135">
        <v>1</v>
      </c>
      <c r="J176" s="136" t="s">
        <v>30</v>
      </c>
      <c r="K176" s="136" t="s">
        <v>59</v>
      </c>
      <c r="L176" s="69" t="s">
        <v>63</v>
      </c>
      <c r="M176" s="40"/>
      <c r="N176" s="40"/>
      <c r="O176" s="36"/>
      <c r="P176" s="36"/>
      <c r="Q176" s="36"/>
      <c r="R176" s="37"/>
      <c r="S176" s="92"/>
      <c r="T176" s="37"/>
      <c r="U176" s="64"/>
      <c r="V176" s="92"/>
      <c r="X176" s="72"/>
    </row>
    <row r="177" spans="1:24" ht="153" x14ac:dyDescent="0.2">
      <c r="A177" s="122" t="s">
        <v>338</v>
      </c>
      <c r="B177" s="122">
        <v>3</v>
      </c>
      <c r="C177" s="123" t="s">
        <v>126</v>
      </c>
      <c r="D177" s="130" t="s">
        <v>150</v>
      </c>
      <c r="E177" s="152" t="s">
        <v>521</v>
      </c>
      <c r="F177" s="78" t="s">
        <v>520</v>
      </c>
      <c r="G177" s="126"/>
      <c r="H177" s="127">
        <v>1</v>
      </c>
      <c r="I177" s="127">
        <v>3</v>
      </c>
      <c r="J177" s="128" t="s">
        <v>30</v>
      </c>
      <c r="K177" s="77" t="s">
        <v>59</v>
      </c>
      <c r="L177" s="69" t="s">
        <v>63</v>
      </c>
      <c r="M177" s="40"/>
      <c r="N177" s="40"/>
      <c r="O177" s="36"/>
      <c r="P177" s="36"/>
      <c r="Q177" s="36"/>
      <c r="R177" s="37"/>
      <c r="S177" s="92"/>
      <c r="T177" s="37"/>
      <c r="U177" s="64"/>
      <c r="V177" s="92"/>
      <c r="X177" s="72"/>
    </row>
    <row r="178" spans="1:24" ht="153" x14ac:dyDescent="0.2">
      <c r="A178" s="122" t="s">
        <v>339</v>
      </c>
      <c r="B178" s="122">
        <v>3</v>
      </c>
      <c r="C178" s="123" t="s">
        <v>126</v>
      </c>
      <c r="D178" s="130" t="s">
        <v>65</v>
      </c>
      <c r="E178" s="152" t="s">
        <v>522</v>
      </c>
      <c r="F178" s="78" t="s">
        <v>625</v>
      </c>
      <c r="G178" s="126"/>
      <c r="H178" s="127">
        <v>1</v>
      </c>
      <c r="I178" s="127">
        <v>3</v>
      </c>
      <c r="J178" s="128" t="s">
        <v>30</v>
      </c>
      <c r="K178" s="83" t="s">
        <v>36</v>
      </c>
      <c r="L178" s="50" t="s">
        <v>63</v>
      </c>
      <c r="M178" s="40"/>
      <c r="N178" s="40"/>
      <c r="O178" s="36"/>
      <c r="P178" s="36"/>
      <c r="Q178" s="36"/>
      <c r="R178" s="37"/>
      <c r="S178" s="92"/>
      <c r="T178" s="37"/>
      <c r="U178" s="64"/>
      <c r="V178" s="92"/>
      <c r="X178" s="72"/>
    </row>
    <row r="179" spans="1:24" ht="102" x14ac:dyDescent="0.2">
      <c r="A179" s="139" t="s">
        <v>340</v>
      </c>
      <c r="B179" s="139">
        <v>3</v>
      </c>
      <c r="C179" s="140" t="s">
        <v>126</v>
      </c>
      <c r="D179" s="141" t="s">
        <v>65</v>
      </c>
      <c r="E179" s="98" t="s">
        <v>523</v>
      </c>
      <c r="F179" s="173" t="s">
        <v>524</v>
      </c>
      <c r="G179" s="142"/>
      <c r="H179" s="143">
        <v>1</v>
      </c>
      <c r="I179" s="143">
        <v>2</v>
      </c>
      <c r="J179" s="144" t="s">
        <v>30</v>
      </c>
      <c r="K179" s="144" t="s">
        <v>36</v>
      </c>
      <c r="L179" s="50" t="s">
        <v>63</v>
      </c>
      <c r="M179" s="40"/>
      <c r="N179" s="40"/>
      <c r="O179" s="36"/>
      <c r="P179" s="36"/>
      <c r="Q179" s="36"/>
      <c r="R179" s="37"/>
      <c r="S179" s="92"/>
      <c r="T179" s="37"/>
      <c r="U179" s="64"/>
      <c r="V179" s="92"/>
      <c r="X179" s="72"/>
    </row>
    <row r="180" spans="1:24" ht="102" x14ac:dyDescent="0.2">
      <c r="A180" s="122" t="s">
        <v>341</v>
      </c>
      <c r="B180" s="122">
        <v>3</v>
      </c>
      <c r="C180" s="123" t="s">
        <v>126</v>
      </c>
      <c r="D180" s="130" t="s">
        <v>101</v>
      </c>
      <c r="E180" s="125" t="s">
        <v>342</v>
      </c>
      <c r="F180" s="78" t="s">
        <v>525</v>
      </c>
      <c r="G180" s="126"/>
      <c r="H180" s="127">
        <v>1</v>
      </c>
      <c r="I180" s="127">
        <v>3</v>
      </c>
      <c r="J180" s="128" t="s">
        <v>30</v>
      </c>
      <c r="K180" s="128" t="s">
        <v>59</v>
      </c>
      <c r="L180" s="69" t="s">
        <v>63</v>
      </c>
      <c r="M180" s="40"/>
      <c r="N180" s="40"/>
      <c r="O180" s="36"/>
      <c r="P180" s="36"/>
      <c r="Q180" s="36"/>
      <c r="R180" s="37"/>
      <c r="S180" s="92"/>
      <c r="T180" s="37"/>
      <c r="U180" s="64"/>
      <c r="V180" s="92"/>
      <c r="X180" s="72"/>
    </row>
    <row r="181" spans="1:24" ht="153" x14ac:dyDescent="0.2">
      <c r="A181" s="139" t="s">
        <v>343</v>
      </c>
      <c r="B181" s="139">
        <v>3</v>
      </c>
      <c r="C181" s="140" t="s">
        <v>126</v>
      </c>
      <c r="D181" s="141" t="s">
        <v>101</v>
      </c>
      <c r="E181" s="125" t="s">
        <v>344</v>
      </c>
      <c r="F181" s="173" t="s">
        <v>526</v>
      </c>
      <c r="G181" s="142"/>
      <c r="H181" s="143">
        <v>1</v>
      </c>
      <c r="I181" s="143">
        <v>2</v>
      </c>
      <c r="J181" s="144" t="s">
        <v>30</v>
      </c>
      <c r="K181" s="158" t="s">
        <v>36</v>
      </c>
      <c r="L181" s="50" t="s">
        <v>63</v>
      </c>
      <c r="M181" s="40"/>
      <c r="N181" s="40"/>
      <c r="O181" s="36"/>
      <c r="P181" s="36"/>
      <c r="Q181" s="36"/>
      <c r="R181" s="37"/>
      <c r="S181" s="92"/>
      <c r="T181" s="37"/>
      <c r="U181" s="64"/>
      <c r="V181" s="92"/>
      <c r="X181" s="72"/>
    </row>
    <row r="182" spans="1:24" ht="102" x14ac:dyDescent="0.2">
      <c r="A182" s="146" t="s">
        <v>345</v>
      </c>
      <c r="B182" s="146">
        <v>3</v>
      </c>
      <c r="C182" s="147" t="s">
        <v>126</v>
      </c>
      <c r="D182" s="133" t="s">
        <v>150</v>
      </c>
      <c r="E182" s="152" t="s">
        <v>527</v>
      </c>
      <c r="F182" s="102" t="s">
        <v>528</v>
      </c>
      <c r="G182" s="150" t="str">
        <f>HYPERLINK("http://swimmingcoach.org/","American Swimming Coaches Association (ASCA)")</f>
        <v>American Swimming Coaches Association (ASCA)</v>
      </c>
      <c r="H182" s="135">
        <v>1</v>
      </c>
      <c r="I182" s="135">
        <v>1</v>
      </c>
      <c r="J182" s="136" t="s">
        <v>30</v>
      </c>
      <c r="K182" s="77" t="s">
        <v>36</v>
      </c>
      <c r="L182" s="50" t="s">
        <v>63</v>
      </c>
      <c r="M182" s="40"/>
      <c r="N182" s="40"/>
      <c r="O182" s="36"/>
      <c r="P182" s="36"/>
      <c r="Q182" s="36"/>
      <c r="R182" s="37"/>
      <c r="S182" s="92"/>
      <c r="T182" s="37"/>
      <c r="U182" s="64"/>
      <c r="V182" s="92"/>
      <c r="X182" s="72"/>
    </row>
    <row r="183" spans="1:24" s="17" customFormat="1" ht="102" x14ac:dyDescent="0.2">
      <c r="A183" s="146" t="s">
        <v>346</v>
      </c>
      <c r="B183" s="146">
        <v>3</v>
      </c>
      <c r="C183" s="147" t="s">
        <v>126</v>
      </c>
      <c r="D183" s="133" t="s">
        <v>150</v>
      </c>
      <c r="E183" s="125" t="s">
        <v>347</v>
      </c>
      <c r="F183" s="78" t="s">
        <v>529</v>
      </c>
      <c r="G183" s="150" t="str">
        <f>HYPERLINK("http://www.mdswim.org/Left_Nav/Administration/Grant_Program_Club_Development.htm","Maryland Grant Program")</f>
        <v>Maryland Grant Program</v>
      </c>
      <c r="H183" s="135">
        <v>1</v>
      </c>
      <c r="I183" s="174">
        <v>1</v>
      </c>
      <c r="J183" s="136" t="s">
        <v>30</v>
      </c>
      <c r="K183" s="136" t="s">
        <v>59</v>
      </c>
      <c r="L183" s="69" t="s">
        <v>63</v>
      </c>
      <c r="M183" s="148"/>
      <c r="N183" s="148"/>
      <c r="O183" s="68"/>
      <c r="P183" s="68"/>
      <c r="Q183" s="68"/>
      <c r="R183" s="149"/>
      <c r="S183" s="175"/>
      <c r="T183" s="149"/>
      <c r="U183" s="179"/>
      <c r="V183" s="175"/>
      <c r="X183" s="176"/>
    </row>
    <row r="184" spans="1:24" ht="25.5" x14ac:dyDescent="0.2">
      <c r="A184" s="29" t="s">
        <v>120</v>
      </c>
      <c r="B184" s="29">
        <f>B180</f>
        <v>3</v>
      </c>
      <c r="C184" s="30" t="str">
        <f>C180</f>
        <v>Club and Coach Development</v>
      </c>
      <c r="D184" s="30" t="s">
        <v>121</v>
      </c>
      <c r="E184" s="30" t="s">
        <v>167</v>
      </c>
      <c r="F184" s="31" t="str">
        <f>C184&amp;" Level "&amp;B184&amp;" "&amp;E184</f>
        <v>Club and Coach Development Level 3 Total Required</v>
      </c>
      <c r="G184" s="47"/>
      <c r="H184" s="32">
        <f>SUM(H176:H183)</f>
        <v>8</v>
      </c>
      <c r="I184" s="32">
        <f>SUM(I176:I183)</f>
        <v>16</v>
      </c>
      <c r="J184" s="33" t="s">
        <v>120</v>
      </c>
      <c r="K184" s="33" t="s">
        <v>121</v>
      </c>
      <c r="L184" s="33"/>
      <c r="M184" s="34">
        <f>SUM(M176:M183)</f>
        <v>0</v>
      </c>
      <c r="N184" s="34">
        <f>SUM(N176:N183)</f>
        <v>0</v>
      </c>
      <c r="O184" s="34">
        <f>SUM(O176:O183)</f>
        <v>0</v>
      </c>
      <c r="P184" s="34">
        <f>SUM(P176:P183)</f>
        <v>0</v>
      </c>
      <c r="Q184" s="34">
        <f>SUM(Q176:Q183)</f>
        <v>0</v>
      </c>
      <c r="R184" s="48"/>
      <c r="S184" s="93"/>
      <c r="T184" s="48"/>
      <c r="U184" s="177"/>
      <c r="V184" s="93"/>
      <c r="X184" s="72"/>
    </row>
    <row r="185" spans="1:24" ht="89.25" x14ac:dyDescent="0.2">
      <c r="A185" s="146" t="s">
        <v>348</v>
      </c>
      <c r="B185" s="146">
        <v>3</v>
      </c>
      <c r="C185" s="147" t="s">
        <v>126</v>
      </c>
      <c r="D185" s="124" t="s">
        <v>52</v>
      </c>
      <c r="E185" s="98" t="s">
        <v>541</v>
      </c>
      <c r="F185" s="102" t="s">
        <v>557</v>
      </c>
      <c r="G185" s="134"/>
      <c r="H185" s="138">
        <v>1</v>
      </c>
      <c r="I185" s="138">
        <v>1</v>
      </c>
      <c r="J185" s="129" t="s">
        <v>170</v>
      </c>
      <c r="K185" s="129" t="s">
        <v>59</v>
      </c>
      <c r="L185" s="69" t="s">
        <v>63</v>
      </c>
      <c r="M185" s="148"/>
      <c r="N185" s="148"/>
      <c r="O185" s="68"/>
      <c r="P185" s="68"/>
      <c r="Q185" s="68"/>
      <c r="R185" s="149"/>
      <c r="S185" s="175"/>
      <c r="T185" s="149"/>
      <c r="U185" s="64"/>
      <c r="V185" s="92"/>
      <c r="X185" s="72"/>
    </row>
    <row r="186" spans="1:24" ht="89.25" x14ac:dyDescent="0.2">
      <c r="A186" s="122" t="s">
        <v>349</v>
      </c>
      <c r="B186" s="122">
        <v>3</v>
      </c>
      <c r="C186" s="123" t="s">
        <v>126</v>
      </c>
      <c r="D186" s="124" t="s">
        <v>150</v>
      </c>
      <c r="E186" s="125" t="s">
        <v>350</v>
      </c>
      <c r="F186" s="99" t="s">
        <v>626</v>
      </c>
      <c r="G186" s="145" t="str">
        <f>HYPERLINK("http://www.usaswimming.org/DesktopDefault.aspx?TabId=1617&amp;Alias=Rainbow&amp;Lang=en","Virtual Club Championship")</f>
        <v>Virtual Club Championship</v>
      </c>
      <c r="H186" s="127">
        <v>1</v>
      </c>
      <c r="I186" s="127">
        <v>1</v>
      </c>
      <c r="J186" s="128" t="s">
        <v>170</v>
      </c>
      <c r="K186" s="128" t="s">
        <v>36</v>
      </c>
      <c r="L186" s="50" t="s">
        <v>63</v>
      </c>
      <c r="M186" s="148"/>
      <c r="N186" s="148"/>
      <c r="O186" s="68"/>
      <c r="P186" s="68"/>
      <c r="Q186" s="68"/>
      <c r="R186" s="149"/>
      <c r="S186" s="175"/>
      <c r="T186" s="149"/>
      <c r="U186" s="64"/>
      <c r="V186" s="92"/>
      <c r="X186" s="72"/>
    </row>
    <row r="187" spans="1:24" ht="89.25" x14ac:dyDescent="0.2">
      <c r="A187" s="122" t="s">
        <v>351</v>
      </c>
      <c r="B187" s="122">
        <v>3</v>
      </c>
      <c r="C187" s="123" t="s">
        <v>126</v>
      </c>
      <c r="D187" s="130" t="s">
        <v>150</v>
      </c>
      <c r="E187" s="98" t="s">
        <v>352</v>
      </c>
      <c r="F187" s="99" t="s">
        <v>627</v>
      </c>
      <c r="G187" s="142"/>
      <c r="H187" s="127">
        <v>1</v>
      </c>
      <c r="I187" s="127">
        <v>1</v>
      </c>
      <c r="J187" s="129" t="s">
        <v>170</v>
      </c>
      <c r="K187" s="128" t="s">
        <v>36</v>
      </c>
      <c r="L187" s="50" t="s">
        <v>63</v>
      </c>
      <c r="M187" s="148"/>
      <c r="N187" s="148"/>
      <c r="O187" s="68"/>
      <c r="P187" s="68"/>
      <c r="Q187" s="68"/>
      <c r="R187" s="149"/>
      <c r="S187" s="175"/>
      <c r="T187" s="149"/>
      <c r="U187" s="64"/>
      <c r="V187" s="92"/>
      <c r="X187" s="72"/>
    </row>
    <row r="188" spans="1:24" ht="57.6" customHeight="1" x14ac:dyDescent="0.2">
      <c r="A188" s="122" t="s">
        <v>353</v>
      </c>
      <c r="B188" s="122">
        <v>3</v>
      </c>
      <c r="C188" s="123" t="s">
        <v>126</v>
      </c>
      <c r="D188" s="130" t="s">
        <v>326</v>
      </c>
      <c r="E188" s="125" t="s">
        <v>308</v>
      </c>
      <c r="F188" s="185" t="s">
        <v>500</v>
      </c>
      <c r="G188" s="126"/>
      <c r="H188" s="127">
        <v>1</v>
      </c>
      <c r="I188" s="127">
        <v>2</v>
      </c>
      <c r="J188" s="128" t="s">
        <v>170</v>
      </c>
      <c r="K188" s="128" t="s">
        <v>59</v>
      </c>
      <c r="L188" s="69" t="s">
        <v>63</v>
      </c>
      <c r="M188" s="148"/>
      <c r="N188" s="148"/>
      <c r="O188" s="68"/>
      <c r="P188" s="68"/>
      <c r="Q188" s="68"/>
      <c r="R188" s="149"/>
      <c r="S188" s="175"/>
      <c r="T188" s="149"/>
      <c r="U188" s="64"/>
      <c r="V188" s="92"/>
      <c r="X188" s="72"/>
    </row>
    <row r="189" spans="1:24" ht="127.5" x14ac:dyDescent="0.2">
      <c r="A189" s="139" t="s">
        <v>354</v>
      </c>
      <c r="B189" s="139">
        <v>3</v>
      </c>
      <c r="C189" s="140" t="s">
        <v>126</v>
      </c>
      <c r="D189" s="141" t="s">
        <v>150</v>
      </c>
      <c r="E189" s="125" t="s">
        <v>240</v>
      </c>
      <c r="F189" s="102" t="s">
        <v>548</v>
      </c>
      <c r="G189" s="151" t="str">
        <f>HYPERLINK("http://www.usaswimming.org/DesktopDefault.aspx?TabId=1618&amp;Alias=Rainbow&amp;Lang=en","CRP (Club Recognition Program)")</f>
        <v>CRP (Club Recognition Program)</v>
      </c>
      <c r="H189" s="143">
        <v>1</v>
      </c>
      <c r="I189" s="143">
        <v>3</v>
      </c>
      <c r="J189" s="144" t="s">
        <v>170</v>
      </c>
      <c r="K189" s="144" t="s">
        <v>214</v>
      </c>
      <c r="L189" s="69" t="s">
        <v>32</v>
      </c>
      <c r="M189" s="148"/>
      <c r="N189" s="148"/>
      <c r="O189" s="68"/>
      <c r="P189" s="68"/>
      <c r="Q189" s="68"/>
      <c r="R189" s="149"/>
      <c r="S189" s="175"/>
      <c r="T189" s="149"/>
      <c r="U189" s="64"/>
      <c r="V189" s="93"/>
      <c r="X189" s="72"/>
    </row>
    <row r="190" spans="1:24" ht="102" x14ac:dyDescent="0.2">
      <c r="A190" s="146" t="s">
        <v>355</v>
      </c>
      <c r="B190" s="146">
        <v>3</v>
      </c>
      <c r="C190" s="147" t="s">
        <v>126</v>
      </c>
      <c r="D190" s="124" t="s">
        <v>150</v>
      </c>
      <c r="E190" s="98" t="s">
        <v>234</v>
      </c>
      <c r="F190" s="102" t="s">
        <v>628</v>
      </c>
      <c r="G190" s="137" t="s">
        <v>356</v>
      </c>
      <c r="H190" s="138">
        <v>1</v>
      </c>
      <c r="I190" s="138">
        <v>1</v>
      </c>
      <c r="J190" s="129" t="s">
        <v>170</v>
      </c>
      <c r="K190" s="129" t="s">
        <v>36</v>
      </c>
      <c r="L190" s="50" t="s">
        <v>63</v>
      </c>
      <c r="M190" s="148"/>
      <c r="N190" s="148"/>
      <c r="O190" s="68"/>
      <c r="P190" s="68"/>
      <c r="Q190" s="68"/>
      <c r="R190" s="149"/>
      <c r="S190" s="175"/>
      <c r="T190" s="149"/>
      <c r="U190" s="64"/>
      <c r="V190" s="93"/>
      <c r="X190" s="72"/>
    </row>
    <row r="191" spans="1:24" ht="25.5" x14ac:dyDescent="0.2">
      <c r="A191" s="29" t="s">
        <v>120</v>
      </c>
      <c r="B191" s="29">
        <f>B188</f>
        <v>3</v>
      </c>
      <c r="C191" s="30" t="str">
        <f>C188</f>
        <v>Club and Coach Development</v>
      </c>
      <c r="D191" s="30" t="s">
        <v>121</v>
      </c>
      <c r="E191" s="30" t="s">
        <v>191</v>
      </c>
      <c r="F191" s="31" t="str">
        <f t="shared" ref="F191:F192" si="8">C191&amp;" Level "&amp;B191&amp;" "&amp;E191</f>
        <v>Club and Coach Development Level 3 Total Additional</v>
      </c>
      <c r="G191" s="47"/>
      <c r="H191" s="32">
        <f>SUM(H184:H190)</f>
        <v>14</v>
      </c>
      <c r="I191" s="32">
        <f>SUM(I184:I190)</f>
        <v>25</v>
      </c>
      <c r="J191" s="33" t="s">
        <v>120</v>
      </c>
      <c r="K191" s="33" t="s">
        <v>121</v>
      </c>
      <c r="L191" s="33"/>
      <c r="M191" s="32">
        <f>SUM(M184:M190)</f>
        <v>0</v>
      </c>
      <c r="N191" s="32">
        <f>SUM(N184:N190)</f>
        <v>0</v>
      </c>
      <c r="O191" s="32">
        <f>SUM(O184:O190)</f>
        <v>0</v>
      </c>
      <c r="P191" s="32">
        <f>SUM(P184:P190)</f>
        <v>0</v>
      </c>
      <c r="Q191" s="32">
        <f>SUM(Q184:Q190)</f>
        <v>0</v>
      </c>
      <c r="R191" s="48"/>
      <c r="S191" s="93"/>
      <c r="T191" s="48"/>
      <c r="U191" s="177"/>
      <c r="V191" s="93"/>
      <c r="X191" s="72"/>
    </row>
    <row r="192" spans="1:24" ht="25.5" x14ac:dyDescent="0.2">
      <c r="A192" s="29" t="s">
        <v>120</v>
      </c>
      <c r="B192" s="29">
        <f t="shared" ref="B192:C192" si="9">B191</f>
        <v>3</v>
      </c>
      <c r="C192" s="30" t="str">
        <f t="shared" si="9"/>
        <v>Club and Coach Development</v>
      </c>
      <c r="D192" s="30" t="s">
        <v>121</v>
      </c>
      <c r="E192" s="30" t="s">
        <v>192</v>
      </c>
      <c r="F192" s="31" t="str">
        <f t="shared" si="8"/>
        <v>Club and Coach Development Level 3 Total Category</v>
      </c>
      <c r="G192" s="47"/>
      <c r="H192" s="32" t="s">
        <v>153</v>
      </c>
      <c r="I192" s="32">
        <f>'Point Req'!J29</f>
        <v>0</v>
      </c>
      <c r="J192" s="33" t="s">
        <v>120</v>
      </c>
      <c r="K192" s="33" t="s">
        <v>121</v>
      </c>
      <c r="L192" s="33"/>
      <c r="M192" s="34">
        <f>SUM(M183,M191)</f>
        <v>0</v>
      </c>
      <c r="N192" s="34">
        <f>SUM(N183,N191)</f>
        <v>0</v>
      </c>
      <c r="O192" s="34">
        <f>SUM(O183,O191)</f>
        <v>0</v>
      </c>
      <c r="P192" s="34">
        <f>SUM(P183,P191)</f>
        <v>0</v>
      </c>
      <c r="Q192" s="34">
        <f>SUM(Q183,Q191)</f>
        <v>0</v>
      </c>
      <c r="R192" s="48"/>
      <c r="S192" s="93"/>
      <c r="T192" s="48"/>
      <c r="U192" s="177"/>
      <c r="V192" s="93"/>
      <c r="X192" s="72"/>
    </row>
    <row r="193" spans="1:24" ht="127.5" x14ac:dyDescent="0.2">
      <c r="A193" s="146" t="s">
        <v>357</v>
      </c>
      <c r="B193" s="146">
        <v>3</v>
      </c>
      <c r="C193" s="147" t="s">
        <v>132</v>
      </c>
      <c r="D193" s="133" t="s">
        <v>52</v>
      </c>
      <c r="E193" s="125" t="s">
        <v>358</v>
      </c>
      <c r="F193" s="78" t="s">
        <v>629</v>
      </c>
      <c r="G193" s="134"/>
      <c r="H193" s="135">
        <v>1</v>
      </c>
      <c r="I193" s="135">
        <v>1</v>
      </c>
      <c r="J193" s="136" t="s">
        <v>30</v>
      </c>
      <c r="K193" s="136" t="s">
        <v>36</v>
      </c>
      <c r="L193" s="50" t="s">
        <v>63</v>
      </c>
      <c r="M193" s="40"/>
      <c r="N193" s="40"/>
      <c r="O193" s="36"/>
      <c r="P193" s="36"/>
      <c r="Q193" s="36"/>
      <c r="R193" s="37"/>
      <c r="S193" s="92"/>
      <c r="T193" s="37"/>
      <c r="U193" s="64"/>
      <c r="V193" s="92"/>
      <c r="X193" s="72"/>
    </row>
    <row r="194" spans="1:24" ht="76.5" x14ac:dyDescent="0.2">
      <c r="A194" s="122" t="s">
        <v>359</v>
      </c>
      <c r="B194" s="122">
        <v>3</v>
      </c>
      <c r="C194" s="123" t="s">
        <v>132</v>
      </c>
      <c r="D194" s="124" t="s">
        <v>103</v>
      </c>
      <c r="E194" s="125" t="s">
        <v>360</v>
      </c>
      <c r="F194" s="99" t="s">
        <v>630</v>
      </c>
      <c r="G194" s="126"/>
      <c r="H194" s="127">
        <v>1</v>
      </c>
      <c r="I194" s="127">
        <v>2</v>
      </c>
      <c r="J194" s="128" t="s">
        <v>30</v>
      </c>
      <c r="K194" s="77" t="s">
        <v>36</v>
      </c>
      <c r="L194" s="69" t="s">
        <v>63</v>
      </c>
      <c r="M194" s="40"/>
      <c r="N194" s="40"/>
      <c r="O194" s="36"/>
      <c r="P194" s="36"/>
      <c r="Q194" s="36"/>
      <c r="R194" s="37"/>
      <c r="S194" s="92"/>
      <c r="T194" s="37"/>
      <c r="U194" s="64"/>
      <c r="V194" s="92"/>
      <c r="X194" s="72"/>
    </row>
    <row r="195" spans="1:24" ht="89.25" x14ac:dyDescent="0.2">
      <c r="A195" s="131" t="s">
        <v>361</v>
      </c>
      <c r="B195" s="131">
        <v>3</v>
      </c>
      <c r="C195" s="132" t="s">
        <v>132</v>
      </c>
      <c r="D195" s="121" t="s">
        <v>150</v>
      </c>
      <c r="E195" s="125" t="s">
        <v>259</v>
      </c>
      <c r="F195" s="107" t="s">
        <v>631</v>
      </c>
      <c r="G195" s="134"/>
      <c r="H195" s="135">
        <v>1</v>
      </c>
      <c r="I195" s="135">
        <v>1</v>
      </c>
      <c r="J195" s="136" t="s">
        <v>30</v>
      </c>
      <c r="K195" s="128" t="s">
        <v>36</v>
      </c>
      <c r="L195" s="50" t="s">
        <v>63</v>
      </c>
      <c r="M195" s="40"/>
      <c r="N195" s="40"/>
      <c r="O195" s="36"/>
      <c r="P195" s="36"/>
      <c r="Q195" s="36"/>
      <c r="R195" s="37"/>
      <c r="S195" s="92"/>
      <c r="T195" s="37"/>
      <c r="U195" s="64"/>
      <c r="V195" s="92"/>
      <c r="X195" s="72"/>
    </row>
    <row r="196" spans="1:24" ht="76.5" x14ac:dyDescent="0.2">
      <c r="A196" s="122" t="s">
        <v>362</v>
      </c>
      <c r="B196" s="122">
        <v>3</v>
      </c>
      <c r="C196" s="123" t="s">
        <v>132</v>
      </c>
      <c r="D196" s="130" t="s">
        <v>65</v>
      </c>
      <c r="E196" s="98" t="s">
        <v>544</v>
      </c>
      <c r="F196" s="78" t="s">
        <v>632</v>
      </c>
      <c r="G196" s="126"/>
      <c r="H196" s="127">
        <v>1</v>
      </c>
      <c r="I196" s="127">
        <v>1</v>
      </c>
      <c r="J196" s="128" t="s">
        <v>30</v>
      </c>
      <c r="K196" s="128" t="s">
        <v>36</v>
      </c>
      <c r="L196" s="50" t="s">
        <v>63</v>
      </c>
      <c r="M196" s="40"/>
      <c r="N196" s="40"/>
      <c r="O196" s="36"/>
      <c r="P196" s="36"/>
      <c r="Q196" s="36"/>
      <c r="R196" s="37"/>
      <c r="S196" s="92"/>
      <c r="T196" s="37"/>
      <c r="U196" s="64"/>
      <c r="V196" s="92"/>
      <c r="X196" s="72"/>
    </row>
    <row r="197" spans="1:24" ht="89.25" x14ac:dyDescent="0.2">
      <c r="A197" s="122" t="s">
        <v>363</v>
      </c>
      <c r="B197" s="122">
        <v>3</v>
      </c>
      <c r="C197" s="123" t="s">
        <v>132</v>
      </c>
      <c r="D197" s="130" t="s">
        <v>65</v>
      </c>
      <c r="E197" s="125" t="s">
        <v>364</v>
      </c>
      <c r="F197" s="78" t="s">
        <v>633</v>
      </c>
      <c r="G197" s="126"/>
      <c r="H197" s="127">
        <v>1</v>
      </c>
      <c r="I197" s="127">
        <v>1</v>
      </c>
      <c r="J197" s="128" t="s">
        <v>30</v>
      </c>
      <c r="K197" s="128" t="s">
        <v>36</v>
      </c>
      <c r="L197" s="50" t="s">
        <v>63</v>
      </c>
      <c r="M197" s="40"/>
      <c r="N197" s="40"/>
      <c r="O197" s="36"/>
      <c r="P197" s="36"/>
      <c r="Q197" s="36"/>
      <c r="R197" s="37"/>
      <c r="S197" s="92"/>
      <c r="T197" s="37"/>
      <c r="U197" s="64"/>
      <c r="V197" s="92"/>
      <c r="X197" s="72"/>
    </row>
    <row r="198" spans="1:24" ht="76.5" x14ac:dyDescent="0.2">
      <c r="A198" s="131" t="s">
        <v>365</v>
      </c>
      <c r="B198" s="131">
        <v>3</v>
      </c>
      <c r="C198" s="132" t="s">
        <v>132</v>
      </c>
      <c r="D198" s="133" t="s">
        <v>101</v>
      </c>
      <c r="E198" s="125" t="s">
        <v>366</v>
      </c>
      <c r="F198" s="107" t="s">
        <v>634</v>
      </c>
      <c r="G198" s="134"/>
      <c r="H198" s="135">
        <v>1</v>
      </c>
      <c r="I198" s="135">
        <v>1</v>
      </c>
      <c r="J198" s="128" t="s">
        <v>30</v>
      </c>
      <c r="K198" s="128" t="s">
        <v>36</v>
      </c>
      <c r="L198" s="50" t="s">
        <v>63</v>
      </c>
      <c r="M198" s="40"/>
      <c r="N198" s="40"/>
      <c r="O198" s="36"/>
      <c r="P198" s="36"/>
      <c r="Q198" s="36"/>
      <c r="R198" s="37"/>
      <c r="S198" s="92"/>
      <c r="T198" s="37"/>
      <c r="U198" s="64"/>
      <c r="V198" s="92"/>
      <c r="X198" s="72"/>
    </row>
    <row r="199" spans="1:24" ht="25.5" x14ac:dyDescent="0.2">
      <c r="A199" s="29" t="s">
        <v>120</v>
      </c>
      <c r="B199" s="29">
        <f>B193</f>
        <v>3</v>
      </c>
      <c r="C199" s="30" t="str">
        <f>C193</f>
        <v>Athlete Development</v>
      </c>
      <c r="D199" s="30" t="s">
        <v>121</v>
      </c>
      <c r="E199" s="30" t="s">
        <v>167</v>
      </c>
      <c r="F199" s="31" t="str">
        <f>C199&amp;" Level "&amp;B199&amp;" "&amp;E199</f>
        <v>Athlete Development Level 3 Total Required</v>
      </c>
      <c r="G199" s="47"/>
      <c r="H199" s="32">
        <f>SUM(H188:H198)</f>
        <v>23</v>
      </c>
      <c r="I199" s="32">
        <f>SUM(I188:I198)</f>
        <v>38</v>
      </c>
      <c r="J199" s="33" t="s">
        <v>120</v>
      </c>
      <c r="K199" s="33" t="s">
        <v>121</v>
      </c>
      <c r="L199" s="33"/>
      <c r="M199" s="34">
        <f>SUM(M188:M198)</f>
        <v>0</v>
      </c>
      <c r="N199" s="34">
        <f>SUM(N188:N198)</f>
        <v>0</v>
      </c>
      <c r="O199" s="34">
        <f>SUM(O188:O198)</f>
        <v>0</v>
      </c>
      <c r="P199" s="34">
        <f>SUM(P188:P198)</f>
        <v>0</v>
      </c>
      <c r="Q199" s="34">
        <f>SUM(Q188:Q198)</f>
        <v>0</v>
      </c>
      <c r="R199" s="48"/>
      <c r="S199" s="93"/>
      <c r="T199" s="48"/>
      <c r="U199" s="177"/>
      <c r="V199" s="93"/>
      <c r="X199" s="72"/>
    </row>
    <row r="200" spans="1:24" ht="140.25" x14ac:dyDescent="0.2">
      <c r="A200" s="122" t="s">
        <v>367</v>
      </c>
      <c r="B200" s="122">
        <v>3</v>
      </c>
      <c r="C200" s="123" t="s">
        <v>132</v>
      </c>
      <c r="D200" s="130" t="s">
        <v>65</v>
      </c>
      <c r="E200" s="125" t="s">
        <v>368</v>
      </c>
      <c r="F200" s="78" t="s">
        <v>635</v>
      </c>
      <c r="G200" s="126"/>
      <c r="H200" s="127">
        <v>1</v>
      </c>
      <c r="I200" s="127">
        <v>1</v>
      </c>
      <c r="J200" s="128" t="s">
        <v>170</v>
      </c>
      <c r="K200" s="128" t="s">
        <v>36</v>
      </c>
      <c r="L200" s="50" t="s">
        <v>63</v>
      </c>
      <c r="M200" s="40"/>
      <c r="N200" s="40"/>
      <c r="O200" s="36"/>
      <c r="P200" s="36"/>
      <c r="Q200" s="36"/>
      <c r="R200" s="37"/>
      <c r="S200" s="92"/>
      <c r="T200" s="37"/>
      <c r="U200" s="64"/>
      <c r="V200" s="92"/>
      <c r="X200" s="72"/>
    </row>
    <row r="201" spans="1:24" ht="89.25" x14ac:dyDescent="0.2">
      <c r="A201" s="146" t="s">
        <v>369</v>
      </c>
      <c r="B201" s="146">
        <v>3</v>
      </c>
      <c r="C201" s="132" t="s">
        <v>132</v>
      </c>
      <c r="D201" s="133" t="s">
        <v>65</v>
      </c>
      <c r="E201" s="125" t="s">
        <v>242</v>
      </c>
      <c r="F201" s="107" t="s">
        <v>636</v>
      </c>
      <c r="G201" s="186"/>
      <c r="H201" s="135">
        <v>1</v>
      </c>
      <c r="I201" s="135">
        <v>2</v>
      </c>
      <c r="J201" s="128" t="s">
        <v>170</v>
      </c>
      <c r="K201" s="95" t="s">
        <v>36</v>
      </c>
      <c r="L201" s="50" t="s">
        <v>32</v>
      </c>
      <c r="M201" s="40"/>
      <c r="N201" s="40"/>
      <c r="O201" s="36"/>
      <c r="P201" s="36"/>
      <c r="Q201" s="36"/>
      <c r="R201" s="37"/>
      <c r="S201" s="92"/>
      <c r="T201" s="37"/>
      <c r="U201" s="64"/>
      <c r="V201" s="92"/>
      <c r="X201" s="72"/>
    </row>
    <row r="202" spans="1:24" ht="76.5" x14ac:dyDescent="0.2">
      <c r="A202" s="122" t="s">
        <v>370</v>
      </c>
      <c r="B202" s="122">
        <v>3</v>
      </c>
      <c r="C202" s="123" t="s">
        <v>132</v>
      </c>
      <c r="D202" s="124" t="s">
        <v>103</v>
      </c>
      <c r="E202" s="152" t="s">
        <v>545</v>
      </c>
      <c r="F202" s="102" t="s">
        <v>637</v>
      </c>
      <c r="G202" s="126"/>
      <c r="H202" s="127">
        <v>1</v>
      </c>
      <c r="I202" s="127">
        <v>1</v>
      </c>
      <c r="J202" s="128" t="s">
        <v>170</v>
      </c>
      <c r="K202" s="136" t="s">
        <v>36</v>
      </c>
      <c r="L202" s="50" t="s">
        <v>63</v>
      </c>
      <c r="M202" s="40"/>
      <c r="N202" s="40"/>
      <c r="O202" s="36"/>
      <c r="P202" s="36"/>
      <c r="Q202" s="36"/>
      <c r="R202" s="37"/>
      <c r="S202" s="92"/>
      <c r="T202" s="37"/>
      <c r="U202" s="64"/>
      <c r="V202" s="92"/>
      <c r="X202" s="72"/>
    </row>
    <row r="203" spans="1:24" ht="102" x14ac:dyDescent="0.2">
      <c r="A203" s="122" t="s">
        <v>371</v>
      </c>
      <c r="B203" s="122">
        <v>3</v>
      </c>
      <c r="C203" s="123" t="s">
        <v>132</v>
      </c>
      <c r="D203" s="124" t="s">
        <v>103</v>
      </c>
      <c r="E203" s="125" t="s">
        <v>270</v>
      </c>
      <c r="F203" s="102" t="s">
        <v>549</v>
      </c>
      <c r="G203" s="134"/>
      <c r="H203" s="127">
        <v>1</v>
      </c>
      <c r="I203" s="127">
        <v>3</v>
      </c>
      <c r="J203" s="128" t="s">
        <v>170</v>
      </c>
      <c r="K203" s="128" t="s">
        <v>214</v>
      </c>
      <c r="L203" s="50" t="s">
        <v>32</v>
      </c>
      <c r="M203" s="40"/>
      <c r="N203" s="40"/>
      <c r="O203" s="36"/>
      <c r="P203" s="36"/>
      <c r="Q203" s="36"/>
      <c r="R203" s="37"/>
      <c r="S203" s="92"/>
      <c r="T203" s="37"/>
      <c r="U203" s="64"/>
      <c r="V203" s="92"/>
      <c r="X203" s="72"/>
    </row>
    <row r="204" spans="1:24" ht="102" x14ac:dyDescent="0.2">
      <c r="A204" s="122" t="s">
        <v>372</v>
      </c>
      <c r="B204" s="122">
        <v>3</v>
      </c>
      <c r="C204" s="123" t="s">
        <v>132</v>
      </c>
      <c r="D204" s="124" t="s">
        <v>103</v>
      </c>
      <c r="E204" s="125" t="s">
        <v>268</v>
      </c>
      <c r="F204" s="78" t="s">
        <v>547</v>
      </c>
      <c r="G204" s="145" t="str">
        <f>HYPERLINK("http://www.usaswimming.org/DesktopDefault.aspx?TabId=1720&amp;Alias=Rainbow&amp;Lang=en","IMX Xtreme Challenge")</f>
        <v>IMX Xtreme Challenge</v>
      </c>
      <c r="H204" s="127">
        <v>1</v>
      </c>
      <c r="I204" s="127">
        <v>2</v>
      </c>
      <c r="J204" s="128" t="s">
        <v>170</v>
      </c>
      <c r="K204" s="128" t="s">
        <v>214</v>
      </c>
      <c r="L204" s="50" t="s">
        <v>32</v>
      </c>
      <c r="M204" s="40"/>
      <c r="N204" s="40"/>
      <c r="O204" s="36"/>
      <c r="P204" s="36"/>
      <c r="Q204" s="36"/>
      <c r="R204" s="37"/>
      <c r="S204" s="92"/>
      <c r="T204" s="37"/>
      <c r="U204" s="64"/>
      <c r="V204" s="92"/>
      <c r="X204" s="72"/>
    </row>
    <row r="205" spans="1:24" ht="140.25" x14ac:dyDescent="0.2">
      <c r="A205" s="146" t="s">
        <v>373</v>
      </c>
      <c r="B205" s="146">
        <v>3</v>
      </c>
      <c r="C205" s="132" t="s">
        <v>132</v>
      </c>
      <c r="D205" s="133" t="s">
        <v>103</v>
      </c>
      <c r="E205" s="125" t="s">
        <v>374</v>
      </c>
      <c r="F205" s="107" t="s">
        <v>638</v>
      </c>
      <c r="G205" s="150"/>
      <c r="H205" s="135">
        <v>1</v>
      </c>
      <c r="I205" s="135">
        <v>2</v>
      </c>
      <c r="J205" s="128" t="s">
        <v>170</v>
      </c>
      <c r="K205" s="136" t="s">
        <v>36</v>
      </c>
      <c r="L205" s="50" t="s">
        <v>63</v>
      </c>
      <c r="M205" s="40"/>
      <c r="N205" s="40"/>
      <c r="O205" s="36"/>
      <c r="P205" s="36"/>
      <c r="Q205" s="36"/>
      <c r="R205" s="37"/>
      <c r="S205" s="92"/>
      <c r="T205" s="37"/>
      <c r="U205" s="64"/>
      <c r="V205" s="92"/>
      <c r="X205" s="72"/>
    </row>
    <row r="206" spans="1:24" ht="102" x14ac:dyDescent="0.2">
      <c r="A206" s="146" t="s">
        <v>375</v>
      </c>
      <c r="B206" s="146">
        <v>3</v>
      </c>
      <c r="C206" s="132" t="s">
        <v>132</v>
      </c>
      <c r="D206" s="133" t="s">
        <v>103</v>
      </c>
      <c r="E206" s="125" t="s">
        <v>376</v>
      </c>
      <c r="F206" s="107" t="s">
        <v>639</v>
      </c>
      <c r="G206" s="150"/>
      <c r="H206" s="135">
        <v>1</v>
      </c>
      <c r="I206" s="135">
        <v>2</v>
      </c>
      <c r="J206" s="128" t="s">
        <v>170</v>
      </c>
      <c r="K206" s="77" t="s">
        <v>36</v>
      </c>
      <c r="L206" s="69" t="s">
        <v>63</v>
      </c>
      <c r="M206" s="40"/>
      <c r="N206" s="40"/>
      <c r="O206" s="36"/>
      <c r="P206" s="36"/>
      <c r="Q206" s="36"/>
      <c r="R206" s="37"/>
      <c r="S206" s="92"/>
      <c r="T206" s="37"/>
      <c r="U206" s="64"/>
      <c r="V206" s="92"/>
      <c r="X206" s="72"/>
    </row>
    <row r="207" spans="1:24" ht="76.5" x14ac:dyDescent="0.2">
      <c r="A207" s="122" t="s">
        <v>377</v>
      </c>
      <c r="B207" s="122">
        <v>3</v>
      </c>
      <c r="C207" s="123" t="s">
        <v>132</v>
      </c>
      <c r="D207" s="130" t="s">
        <v>150</v>
      </c>
      <c r="E207" s="98" t="s">
        <v>640</v>
      </c>
      <c r="F207" s="99" t="s">
        <v>641</v>
      </c>
      <c r="G207" s="126"/>
      <c r="H207" s="127">
        <v>1</v>
      </c>
      <c r="I207" s="127">
        <v>1</v>
      </c>
      <c r="J207" s="128" t="s">
        <v>170</v>
      </c>
      <c r="K207" s="128" t="s">
        <v>36</v>
      </c>
      <c r="L207" s="50" t="s">
        <v>63</v>
      </c>
      <c r="M207" s="40"/>
      <c r="N207" s="40"/>
      <c r="O207" s="36"/>
      <c r="P207" s="36"/>
      <c r="Q207" s="36"/>
      <c r="R207" s="37"/>
      <c r="S207" s="92"/>
      <c r="T207" s="37"/>
      <c r="U207" s="64"/>
      <c r="V207" s="92"/>
      <c r="X207" s="72"/>
    </row>
    <row r="208" spans="1:24" ht="102" x14ac:dyDescent="0.2">
      <c r="A208" s="122" t="s">
        <v>378</v>
      </c>
      <c r="B208" s="122">
        <v>3</v>
      </c>
      <c r="C208" s="123" t="s">
        <v>132</v>
      </c>
      <c r="D208" s="101" t="s">
        <v>65</v>
      </c>
      <c r="E208" s="152" t="s">
        <v>546</v>
      </c>
      <c r="F208" s="99" t="s">
        <v>558</v>
      </c>
      <c r="G208" s="126"/>
      <c r="H208" s="127">
        <v>1</v>
      </c>
      <c r="I208" s="127">
        <v>1</v>
      </c>
      <c r="J208" s="128" t="s">
        <v>170</v>
      </c>
      <c r="K208" s="77" t="s">
        <v>36</v>
      </c>
      <c r="L208" s="69" t="s">
        <v>63</v>
      </c>
      <c r="M208" s="40"/>
      <c r="N208" s="40"/>
      <c r="O208" s="36"/>
      <c r="P208" s="36"/>
      <c r="Q208" s="36"/>
      <c r="R208" s="37"/>
      <c r="S208" s="92"/>
      <c r="T208" s="37"/>
      <c r="U208" s="64"/>
      <c r="V208" s="92"/>
      <c r="X208" s="72"/>
    </row>
    <row r="209" spans="1:24" ht="88.9" customHeight="1" x14ac:dyDescent="0.2">
      <c r="A209" s="146" t="s">
        <v>379</v>
      </c>
      <c r="B209" s="146">
        <v>3</v>
      </c>
      <c r="C209" s="132" t="s">
        <v>132</v>
      </c>
      <c r="D209" s="133" t="s">
        <v>101</v>
      </c>
      <c r="E209" s="125" t="s">
        <v>380</v>
      </c>
      <c r="F209" s="107" t="s">
        <v>642</v>
      </c>
      <c r="G209" s="150"/>
      <c r="H209" s="135">
        <v>1</v>
      </c>
      <c r="I209" s="135">
        <v>1</v>
      </c>
      <c r="J209" s="128" t="s">
        <v>170</v>
      </c>
      <c r="K209" s="136" t="s">
        <v>36</v>
      </c>
      <c r="L209" s="50" t="s">
        <v>63</v>
      </c>
      <c r="M209" s="40"/>
      <c r="N209" s="40"/>
      <c r="O209" s="36"/>
      <c r="P209" s="36"/>
      <c r="Q209" s="36"/>
      <c r="R209" s="37"/>
      <c r="S209" s="92"/>
      <c r="T209" s="37"/>
      <c r="U209" s="64"/>
      <c r="V209" s="92"/>
      <c r="X209" s="72"/>
    </row>
    <row r="210" spans="1:24" ht="64.900000000000006" customHeight="1" x14ac:dyDescent="0.2">
      <c r="A210" s="122" t="s">
        <v>381</v>
      </c>
      <c r="B210" s="122">
        <v>3</v>
      </c>
      <c r="C210" s="123" t="s">
        <v>132</v>
      </c>
      <c r="D210" s="130" t="s">
        <v>326</v>
      </c>
      <c r="E210" s="125" t="s">
        <v>308</v>
      </c>
      <c r="F210" s="185" t="s">
        <v>500</v>
      </c>
      <c r="G210" s="126"/>
      <c r="H210" s="127">
        <v>1</v>
      </c>
      <c r="I210" s="127">
        <v>2</v>
      </c>
      <c r="J210" s="128" t="s">
        <v>170</v>
      </c>
      <c r="K210" s="128" t="s">
        <v>59</v>
      </c>
      <c r="L210" s="69" t="s">
        <v>63</v>
      </c>
      <c r="M210" s="40"/>
      <c r="N210" s="40"/>
      <c r="O210" s="36"/>
      <c r="P210" s="36"/>
      <c r="Q210" s="36"/>
      <c r="R210" s="37"/>
      <c r="S210" s="92"/>
      <c r="T210" s="37"/>
      <c r="U210" s="64"/>
      <c r="V210" s="92"/>
      <c r="X210" s="72"/>
    </row>
    <row r="211" spans="1:24" ht="25.5" x14ac:dyDescent="0.2">
      <c r="A211" s="29" t="s">
        <v>120</v>
      </c>
      <c r="B211" s="29">
        <f t="shared" ref="B211:B213" si="10">B210</f>
        <v>3</v>
      </c>
      <c r="C211" s="30" t="str">
        <f t="shared" ref="C211:C212" si="11">C210</f>
        <v>Athlete Development</v>
      </c>
      <c r="D211" s="30" t="s">
        <v>121</v>
      </c>
      <c r="E211" s="30" t="s">
        <v>191</v>
      </c>
      <c r="F211" s="31" t="str">
        <f t="shared" ref="F211:F213" si="12">C211&amp;" Level "&amp;B211&amp;" "&amp;E211</f>
        <v>Athlete Development Level 3 Total Additional</v>
      </c>
      <c r="G211" s="47"/>
      <c r="H211" s="32">
        <f>SUM(H200:H210)</f>
        <v>11</v>
      </c>
      <c r="I211" s="32">
        <f>SUM(I200:I210)</f>
        <v>18</v>
      </c>
      <c r="J211" s="33" t="s">
        <v>120</v>
      </c>
      <c r="K211" s="33" t="s">
        <v>121</v>
      </c>
      <c r="L211" s="33"/>
      <c r="M211" s="32">
        <f>SUM(M200:M210)</f>
        <v>0</v>
      </c>
      <c r="N211" s="32">
        <f>SUM(N200:N210)</f>
        <v>0</v>
      </c>
      <c r="O211" s="32">
        <f>SUM(O200:O210)</f>
        <v>0</v>
      </c>
      <c r="P211" s="32">
        <f>SUM(P200:P210)</f>
        <v>0</v>
      </c>
      <c r="Q211" s="32">
        <f>SUM(Q200:Q210)</f>
        <v>0</v>
      </c>
      <c r="R211" s="48"/>
      <c r="S211" s="93"/>
      <c r="T211" s="48"/>
      <c r="U211" s="177"/>
      <c r="V211" s="93"/>
      <c r="X211" s="72"/>
    </row>
    <row r="212" spans="1:24" ht="25.5" x14ac:dyDescent="0.2">
      <c r="A212" s="29" t="s">
        <v>120</v>
      </c>
      <c r="B212" s="29">
        <f t="shared" si="10"/>
        <v>3</v>
      </c>
      <c r="C212" s="30" t="str">
        <f t="shared" si="11"/>
        <v>Athlete Development</v>
      </c>
      <c r="D212" s="30" t="s">
        <v>121</v>
      </c>
      <c r="E212" s="30" t="s">
        <v>192</v>
      </c>
      <c r="F212" s="31" t="str">
        <f t="shared" si="12"/>
        <v>Athlete Development Level 3 Total Category</v>
      </c>
      <c r="G212" s="47"/>
      <c r="H212" s="32" t="s">
        <v>153</v>
      </c>
      <c r="I212" s="32">
        <f>'Point Req'!J42</f>
        <v>10</v>
      </c>
      <c r="J212" s="33" t="s">
        <v>120</v>
      </c>
      <c r="K212" s="33" t="s">
        <v>121</v>
      </c>
      <c r="L212" s="33"/>
      <c r="M212" s="34">
        <f>SUM(M199,M211)</f>
        <v>0</v>
      </c>
      <c r="N212" s="34">
        <f>SUM(N199,N211)</f>
        <v>0</v>
      </c>
      <c r="O212" s="34">
        <f>SUM(O199,O211)</f>
        <v>0</v>
      </c>
      <c r="P212" s="34">
        <f>SUM(P199,P211)</f>
        <v>0</v>
      </c>
      <c r="Q212" s="34">
        <f>SUM(Q199,Q211)</f>
        <v>0</v>
      </c>
      <c r="R212" s="48"/>
      <c r="S212" s="93"/>
      <c r="T212" s="48"/>
      <c r="U212" s="177"/>
      <c r="V212" s="93"/>
      <c r="X212" s="72"/>
    </row>
    <row r="213" spans="1:24" x14ac:dyDescent="0.2">
      <c r="A213" s="29" t="s">
        <v>120</v>
      </c>
      <c r="B213" s="29">
        <f t="shared" si="10"/>
        <v>3</v>
      </c>
      <c r="C213" s="30" t="s">
        <v>2</v>
      </c>
      <c r="D213" s="30" t="s">
        <v>152</v>
      </c>
      <c r="E213" s="30" t="s">
        <v>120</v>
      </c>
      <c r="F213" s="31" t="str">
        <f t="shared" si="12"/>
        <v>Level Level 3 Total</v>
      </c>
      <c r="G213" s="47"/>
      <c r="H213" s="32" t="s">
        <v>153</v>
      </c>
      <c r="I213" s="32">
        <f>'Point Req'!D53</f>
        <v>72.8</v>
      </c>
      <c r="J213" s="33" t="s">
        <v>120</v>
      </c>
      <c r="K213" s="33" t="s">
        <v>152</v>
      </c>
      <c r="L213" s="33"/>
      <c r="M213" s="34">
        <f>M157+M175+M190+M212</f>
        <v>0</v>
      </c>
      <c r="N213" s="34">
        <f>N157+N175+N190+N212</f>
        <v>0</v>
      </c>
      <c r="O213" s="34">
        <f>O157+O175+O190+O212</f>
        <v>0</v>
      </c>
      <c r="P213" s="34">
        <f>P157+P175+P190+P212</f>
        <v>0</v>
      </c>
      <c r="Q213" s="34">
        <f>Q157+Q175+Q190+Q212</f>
        <v>0</v>
      </c>
      <c r="R213" s="48"/>
      <c r="S213" s="93"/>
      <c r="T213" s="48"/>
      <c r="U213" s="177"/>
      <c r="V213" s="93"/>
      <c r="X213" s="72"/>
    </row>
  </sheetData>
  <sheetProtection formatCells="0" formatColumns="0" formatRows="0" insertColumns="0" insertRows="0" selectLockedCells="1" autoFilter="0" pivotTables="0"/>
  <autoFilter ref="A7:X213"/>
  <phoneticPr fontId="16" type="noConversion"/>
  <conditionalFormatting sqref="N107:Q107">
    <cfRule type="expression" dxfId="215" priority="437">
      <formula>AND(N98&gt;=1,N101&gt;=1,N102&gt;=1,N103&gt;=1,N104&gt;=1,N105&gt;=1,N106&gt;=1)</formula>
    </cfRule>
  </conditionalFormatting>
  <conditionalFormatting sqref="N8">
    <cfRule type="expression" dxfId="214" priority="392">
      <formula>$N8&lt;$M8</formula>
    </cfRule>
    <cfRule type="expression" dxfId="213" priority="401">
      <formula>N8&gt;$I8</formula>
    </cfRule>
  </conditionalFormatting>
  <conditionalFormatting sqref="F158 F162:F163 F173">
    <cfRule type="expression" dxfId="212" priority="390">
      <formula>AND($A$1="LSC Evaluator Checklist",OR(AND($B158&lt;&gt;"Total",#REF!="Yes"),#REF!=0))</formula>
    </cfRule>
  </conditionalFormatting>
  <conditionalFormatting sqref="N124:Q124">
    <cfRule type="expression" dxfId="211" priority="690">
      <formula>AND(N121&gt;=1,N112&gt;=1,N122&gt;=1,N123&gt;=1)</formula>
    </cfRule>
  </conditionalFormatting>
  <conditionalFormatting sqref="N166:Q166">
    <cfRule type="expression" dxfId="210" priority="363">
      <formula>N166&gt;$I166</formula>
    </cfRule>
  </conditionalFormatting>
  <conditionalFormatting sqref="N166">
    <cfRule type="expression" dxfId="209" priority="362">
      <formula>$N166&lt;$M166</formula>
    </cfRule>
  </conditionalFormatting>
  <conditionalFormatting sqref="N200:Q201">
    <cfRule type="expression" dxfId="208" priority="358">
      <formula>N200&gt;$I200</formula>
    </cfRule>
  </conditionalFormatting>
  <conditionalFormatting sqref="N200:N201">
    <cfRule type="expression" dxfId="207" priority="357">
      <formula>$N200&lt;$M200</formula>
    </cfRule>
  </conditionalFormatting>
  <conditionalFormatting sqref="E8">
    <cfRule type="expression" dxfId="206" priority="335">
      <formula>AND($A$1="LSC Evaluator Checklist",OR(AND($B8&lt;&gt;"Total",#REF!="Yes"),#REF!=0))</formula>
    </cfRule>
  </conditionalFormatting>
  <conditionalFormatting sqref="F8 F98:K106 A98:D106">
    <cfRule type="expression" dxfId="205" priority="339">
      <formula>AND($A$1="LSC Evaluator Checklist",OR(AND($B8&lt;&gt;"Total",#REF!="Yes"),#REF!=0))</formula>
    </cfRule>
  </conditionalFormatting>
  <conditionalFormatting sqref="A8:V8 L58:L59 L61 L68 L73 L79 L84 L98 L113 L126 L130 L135 L139:L141 L155 L159 L161:L163 L167 L171 L173 L176:L177 L180 L183 L185 L188 L194 L206 L208 L210 A19:V39 L64 L75 L108 L120 L137 L144:L146 A41:V41 A43:V45 A47:V54">
    <cfRule type="expression" dxfId="204" priority="340">
      <formula>AND($A$1="LSC Evaluator Checklist",OR(AND($B8&lt;&gt;"Total",$L8="Yes"),$M8=0))</formula>
    </cfRule>
  </conditionalFormatting>
  <conditionalFormatting sqref="F75 F141 F108 A144:D144 F144:K144 F145:F155 E19:E39 E41 E43:E45 E47:E54">
    <cfRule type="expression" dxfId="203" priority="331">
      <formula>AND($A$1="LSC Evaluator Checklist",OR(AND($B19&lt;&gt;"Total",#REF!="Yes"),#REF!=0))</formula>
    </cfRule>
  </conditionalFormatting>
  <conditionalFormatting sqref="F73:K73 F75 G74:K76 F135:K142 F92:F93 A109:D109 F109:K109 F112:F123 A73:D76 F145:K155 A145:D155 A135:D142 F19:F39 F41 F43:F45 F47:F54">
    <cfRule type="expression" dxfId="202" priority="329">
      <formula>AND($A$1="LSC Evaluator Checklist",OR(AND($B19&lt;&gt;"Total",#REF!="Yes"),#REF!=0))</formula>
    </cfRule>
  </conditionalFormatting>
  <conditionalFormatting sqref="A92:D95 F92:K95 F126:F131">
    <cfRule type="expression" dxfId="201" priority="328">
      <formula>AND($A$1="LSC Evaluator Checklist",OR(AND($B92&lt;&gt;"Total",#REF!="Yes"),#REF!=0))</formula>
    </cfRule>
  </conditionalFormatting>
  <conditionalFormatting sqref="F106 A125:D131 F125:K131 F159:K161 A159:D161 F164:K164 A164:D164 F166:K172 A166:D172 F176:K183 A176:D183 F185:K190 A185:D190 A193:D198 F193:K198 A200:D210 F200:K210">
    <cfRule type="expression" dxfId="200" priority="324">
      <formula>AND($A$1="LSC Evaluator Checklist",OR(AND($B106&lt;&gt;"Total",#REF!="Yes"),#REF!=0))</formula>
    </cfRule>
  </conditionalFormatting>
  <conditionalFormatting sqref="F98:F105">
    <cfRule type="expression" dxfId="199" priority="320">
      <formula>AND($A$1="LSC Evaluator Checklist",OR(AND($B98&lt;&gt;"Total",#REF!="Yes"),#REF!=0))</formula>
    </cfRule>
  </conditionalFormatting>
  <conditionalFormatting sqref="A57:D64 F57:K64 F108:K108 A108:D108 D147:D149 F66:K66 F68 F70:F72 A66:D72 G67:K72">
    <cfRule type="expression" dxfId="198" priority="313">
      <formula>AND($A$1="LSC Evaluator Checklist",OR(AND($B57&lt;&gt;"Total",#REF!="Yes"),#REF!=0))</formula>
    </cfRule>
  </conditionalFormatting>
  <conditionalFormatting sqref="N91:Q91">
    <cfRule type="expression" dxfId="197" priority="1175">
      <formula>AND(N79&gt;=1,N80&gt;=1,N81&gt;=1,N82&gt;=1,N83&gt;=1,N84&gt;=1,N85&gt;=1,N86&gt;=1,N87&gt;=1,N88&gt;=1,N89&gt;=1,#REF!&gt;=1,N90&gt;=1)</formula>
    </cfRule>
  </conditionalFormatting>
  <conditionalFormatting sqref="N97:Q97">
    <cfRule type="expression" dxfId="196" priority="1205">
      <formula>AND(N97&gt;=$I97,N79&gt;=1,N80&gt;=1,N81&gt;=1,N82&gt;=1,N83&gt;=1,N84&gt;=1,N85&gt;=1,N86&gt;=1,N87&gt;=1,N88&gt;=1,N89&gt;=1,#REF!&gt;=1,N90&gt;=1)</formula>
    </cfRule>
  </conditionalFormatting>
  <conditionalFormatting sqref="F79:F90">
    <cfRule type="expression" dxfId="195" priority="307">
      <formula>AND($A$1="LSC Evaluator Checklist",OR(AND($B79&lt;&gt;"Total",#REF!="Yes"),#REF!=0))</formula>
    </cfRule>
  </conditionalFormatting>
  <conditionalFormatting sqref="F79:K90 A79:D90">
    <cfRule type="expression" dxfId="194" priority="308">
      <formula>AND($A$1="LSC Evaluator Checklist",OR(AND($B79&lt;&gt;"Total",#REF!="Yes"),#REF!=0))</formula>
    </cfRule>
  </conditionalFormatting>
  <conditionalFormatting sqref="N133:Q133">
    <cfRule type="expression" dxfId="193" priority="1326">
      <formula>AND(N133&gt;=$I133,N121&gt;=1,N112&gt;=1,N122&gt;=1,N123&gt;=1)</formula>
    </cfRule>
  </conditionalFormatting>
  <conditionalFormatting sqref="N165:Q165">
    <cfRule type="expression" dxfId="192" priority="1395">
      <formula>AND(N158&gt;=1,N159&gt;=1,N162&gt;=1,N163&gt;=1,N164&gt;=1,N161&gt;=1,N160&gt;=1)</formula>
    </cfRule>
  </conditionalFormatting>
  <conditionalFormatting sqref="N166:Q166">
    <cfRule type="expression" dxfId="191" priority="1415">
      <formula>AND(N159&gt;=1,N162&gt;=1,N163&gt;=1,N164&gt;=1,N161&gt;=1,N160&gt;=1,N165&gt;=1)</formula>
    </cfRule>
  </conditionalFormatting>
  <conditionalFormatting sqref="F125 F159:F161 F164 F183 F205:F206 F208:F209 F166:F172 F176:F181 F185:F190 F193:F198 F200:F203">
    <cfRule type="expression" dxfId="190" priority="286">
      <formula>AND($A$1="LSC Evaluator Checklist",OR(AND($B125&lt;&gt;"Total",#REF!="Yes"),#REF!=0))</formula>
    </cfRule>
  </conditionalFormatting>
  <conditionalFormatting sqref="F181:F182">
    <cfRule type="expression" dxfId="189" priority="269">
      <formula>AND($A$1="LSC Evaluator Checklist",OR(AND($B181&lt;&gt;"Total",#REF!="Yes"),#REF!=0))</formula>
    </cfRule>
  </conditionalFormatting>
  <conditionalFormatting sqref="N184:Q184">
    <cfRule type="expression" dxfId="188" priority="1827">
      <formula>AND(N176&gt;=1,N183&gt;=1,#REF!&gt;=1,N182&gt;=1,N179&gt;=1,#REF!&gt;=1,#REF!&gt;=1,#REF!&gt;=1,#REF!&gt;=1,#REF!,#REF!&gt;=1,N177&gt;=1,N180&gt;=1)</formula>
    </cfRule>
  </conditionalFormatting>
  <conditionalFormatting sqref="N191:R192">
    <cfRule type="expression" dxfId="187" priority="263">
      <formula>N191&gt;$I191</formula>
    </cfRule>
  </conditionalFormatting>
  <conditionalFormatting sqref="N192:Q192">
    <cfRule type="expression" dxfId="186" priority="1877">
      <formula>AND(N192&gt;=$I192,N177&gt;=1,N180&gt;=1,N181&gt;=1,N182&gt;=1)</formula>
    </cfRule>
  </conditionalFormatting>
  <conditionalFormatting sqref="N199:Q199">
    <cfRule type="expression" dxfId="185" priority="1944">
      <formula>AND(N188&gt;=1,N193&gt;=1,N194&gt;=1,N195&gt;=1)</formula>
    </cfRule>
  </conditionalFormatting>
  <conditionalFormatting sqref="N200:Q201">
    <cfRule type="expression" dxfId="184" priority="1954">
      <formula>AND(N193&gt;=1,N194&gt;=1,N195&gt;=1,N199&gt;=1)</formula>
    </cfRule>
  </conditionalFormatting>
  <conditionalFormatting sqref="N205:Q205">
    <cfRule type="expression" dxfId="183" priority="1960">
      <formula>AND(N194&gt;=1,N195&gt;=1,N196&gt;=1,N200&gt;=1)</formula>
    </cfRule>
  </conditionalFormatting>
  <conditionalFormatting sqref="N208:Q208">
    <cfRule type="expression" dxfId="182" priority="1964">
      <formula>AND(N194&gt;=1,N195&gt;=1,N196&gt;=1,N200&gt;=1)</formula>
    </cfRule>
  </conditionalFormatting>
  <conditionalFormatting sqref="N209:Q209">
    <cfRule type="expression" dxfId="181" priority="1968">
      <formula>AND(N194&gt;=1,N195&gt;=1,N196&gt;=1,N200&gt;=1)</formula>
    </cfRule>
  </conditionalFormatting>
  <conditionalFormatting sqref="N212:Q212">
    <cfRule type="expression" dxfId="180" priority="2007">
      <formula>AND(N212&gt;=$I212,N188&gt;=1,N193&gt;=1,N194&gt;=1,N195&gt;=1)</formula>
    </cfRule>
  </conditionalFormatting>
  <conditionalFormatting sqref="N111:Q111">
    <cfRule type="expression" dxfId="179" priority="2050">
      <formula>AND(N111&gt;=$I111,N98&gt;=1,N101&gt;=1,N102&gt;=1,N103&gt;=1,N104&gt;=1,N105&gt;=1,N106&gt;=1)</formula>
    </cfRule>
  </conditionalFormatting>
  <conditionalFormatting sqref="N134:Q134">
    <cfRule type="expression" dxfId="178" priority="2347">
      <formula>AND(N134&gt;=$I134,N57&gt;=1,N58&gt;=1,N59&gt;=1,N60&gt;=1,N60&gt;=1,N61&gt;=1,N62&gt;=1,#REF!&gt;=1,#REF!&gt;=1,N79&gt;=1,N80&gt;=1,N81&gt;=1,N82&gt;=1,N84&gt;=1,N85&gt;=1,N86&gt;=1,N88&gt;=1,N89&gt;=1,#REF!&gt;=1,N101&gt;=1,N102&gt;=1,N105&gt;=1,N106&gt;=1,N121&gt;=1,N112&gt;=1)</formula>
    </cfRule>
  </conditionalFormatting>
  <conditionalFormatting sqref="M4:Q4">
    <cfRule type="expression" dxfId="177" priority="2348">
      <formula>AND(M$134&gt;=$I134,M$57&gt;=1,M$58&gt;=1,M$59&gt;=1,M$60&gt;=1,M$60&gt;=1,M$61&gt;=1,M$62&gt;=1,#REF!&gt;=1,#REF!&gt;=1,M$79&gt;=1,M$80&gt;=1,M$81&gt;=1,M$82&gt;=1,M$84&gt;=1,M$85&gt;=1,M$86&gt;=1,M$88&gt;=1,M$89&gt;=1,#REF!&gt;=1,M$101&gt;=1,M$102&gt;=1,M$105&gt;=1,M$106&gt;=1,M$121&gt;=1,M$112&gt;=1)</formula>
    </cfRule>
  </conditionalFormatting>
  <conditionalFormatting sqref="N143:Q143">
    <cfRule type="expression" dxfId="176" priority="2351">
      <formula>AND(N135&gt;=1,N136&gt;=1,N139&gt;=1,N140&gt;=1,N73&gt;=1,N142&gt;=1,#REF!&gt;=1)</formula>
    </cfRule>
  </conditionalFormatting>
  <conditionalFormatting sqref="N157:Q157">
    <cfRule type="expression" dxfId="175" priority="2352">
      <formula>AND(N157&gt;=$I157,N135&gt;=1,N136&gt;=1,N139&gt;=1,N140&gt;=1,N73&gt;=1,N142&gt;=1,#REF!&gt;=1)</formula>
    </cfRule>
  </conditionalFormatting>
  <conditionalFormatting sqref="N175:Q175">
    <cfRule type="expression" dxfId="174" priority="2386">
      <formula>AND(N175&gt;=$I175,N158&gt;=1,N159&gt;=1,N162&gt;=1,N163&gt;=1,N164&gt;=1,N161&gt;=1,N160&gt;=1)</formula>
    </cfRule>
  </conditionalFormatting>
  <conditionalFormatting sqref="M5:Q5">
    <cfRule type="expression" dxfId="173" priority="2390">
      <formula>AND(M$213&gt;=$I213,M$135&gt;=1,M$136&gt;=1,M$139&gt;=1,M$140&gt;=1,M$73&gt;=1,#REF!&gt;=1,#REF!&gt;=1,M$158&gt;=1,M$159&gt;=1,M$162&gt;=1,M$163&gt;=1,M$161&gt;=1,M$160&gt;=1,M$182&gt;=1,M$179&gt;=1,#REF!&gt;=1,#REF!&gt;=1,M$180&gt;=1,M$188&gt;=1,M$193&gt;=1)</formula>
    </cfRule>
  </conditionalFormatting>
  <conditionalFormatting sqref="N213:Q213">
    <cfRule type="expression" dxfId="172" priority="2391">
      <formula>AND(N213&gt;=$I213,N135&gt;=1,N136&gt;=1,N139&gt;=1,N140&gt;=1,N73&gt;=1,N142&gt;=1,#REF!&gt;=1,N158&gt;=1,N159&gt;=1,N162&gt;=1,N163&gt;=1,N164&gt;=1,N161&gt;=1,N160&gt;=1,N176&gt;=1,N183&gt;=1,#REF!&gt;=1,N182&gt;=1,N179&gt;=1,#REF!&gt;=1,#REF!&gt;=1,#REF!&gt;=1,#REF!&gt;=1,#REF!,#REF!&gt;=1,N177&gt;=1,N180&gt;=1,N188&gt;=1,N193&gt;=1,N194&gt;=1,N195&gt;=1)</formula>
    </cfRule>
  </conditionalFormatting>
  <conditionalFormatting sqref="N9">
    <cfRule type="expression" dxfId="171" priority="253">
      <formula>$N9&lt;$M9</formula>
    </cfRule>
    <cfRule type="expression" dxfId="170" priority="254">
      <formula>N9&gt;$I9</formula>
    </cfRule>
  </conditionalFormatting>
  <conditionalFormatting sqref="E9">
    <cfRule type="expression" dxfId="169" priority="250">
      <formula>AND($A$1="LSC Evaluator Checklist",OR(AND($B9&lt;&gt;"Total",#REF!="Yes"),#REF!=0))</formula>
    </cfRule>
  </conditionalFormatting>
  <conditionalFormatting sqref="F9">
    <cfRule type="expression" dxfId="168" priority="251">
      <formula>AND($A$1="LSC Evaluator Checklist",OR(AND($B9&lt;&gt;"Total",#REF!="Yes"),#REF!=0))</formula>
    </cfRule>
  </conditionalFormatting>
  <conditionalFormatting sqref="A9:V9">
    <cfRule type="expression" dxfId="167" priority="252">
      <formula>AND($A$1="LSC Evaluator Checklist",OR(AND($B9&lt;&gt;"Total",$L9="Yes"),$M9=0))</formula>
    </cfRule>
  </conditionalFormatting>
  <conditionalFormatting sqref="N10">
    <cfRule type="expression" dxfId="166" priority="248">
      <formula>$N10&lt;$M10</formula>
    </cfRule>
    <cfRule type="expression" dxfId="165" priority="249">
      <formula>N10&gt;$I10</formula>
    </cfRule>
  </conditionalFormatting>
  <conditionalFormatting sqref="E10">
    <cfRule type="expression" dxfId="164" priority="245">
      <formula>AND($A$1="LSC Evaluator Checklist",OR(AND($B10&lt;&gt;"Total",#REF!="Yes"),#REF!=0))</formula>
    </cfRule>
  </conditionalFormatting>
  <conditionalFormatting sqref="F10">
    <cfRule type="expression" dxfId="163" priority="246">
      <formula>AND($A$1="LSC Evaluator Checklist",OR(AND($B10&lt;&gt;"Total",#REF!="Yes"),#REF!=0))</formula>
    </cfRule>
  </conditionalFormatting>
  <conditionalFormatting sqref="A10:V10">
    <cfRule type="expression" dxfId="162" priority="247">
      <formula>AND($A$1="LSC Evaluator Checklist",OR(AND($B10&lt;&gt;"Total",$L10="Yes"),$M10=0))</formula>
    </cfRule>
  </conditionalFormatting>
  <conditionalFormatting sqref="N11">
    <cfRule type="expression" dxfId="161" priority="243">
      <formula>$N11&lt;$M11</formula>
    </cfRule>
    <cfRule type="expression" dxfId="160" priority="244">
      <formula>N11&gt;$I11</formula>
    </cfRule>
  </conditionalFormatting>
  <conditionalFormatting sqref="E11">
    <cfRule type="expression" dxfId="159" priority="240">
      <formula>AND($A$1="LSC Evaluator Checklist",OR(AND($B11&lt;&gt;"Total",#REF!="Yes"),#REF!=0))</formula>
    </cfRule>
  </conditionalFormatting>
  <conditionalFormatting sqref="F11">
    <cfRule type="expression" dxfId="158" priority="241">
      <formula>AND($A$1="LSC Evaluator Checklist",OR(AND($B11&lt;&gt;"Total",#REF!="Yes"),#REF!=0))</formula>
    </cfRule>
  </conditionalFormatting>
  <conditionalFormatting sqref="A11:V11">
    <cfRule type="expression" dxfId="157" priority="242">
      <formula>AND($A$1="LSC Evaluator Checklist",OR(AND($B11&lt;&gt;"Total",$L11="Yes"),$M11=0))</formula>
    </cfRule>
  </conditionalFormatting>
  <conditionalFormatting sqref="N12">
    <cfRule type="expression" dxfId="156" priority="238">
      <formula>$N12&lt;$M12</formula>
    </cfRule>
    <cfRule type="expression" dxfId="155" priority="239">
      <formula>N12&gt;$I12</formula>
    </cfRule>
  </conditionalFormatting>
  <conditionalFormatting sqref="E12">
    <cfRule type="expression" dxfId="154" priority="235">
      <formula>AND($A$1="LSC Evaluator Checklist",OR(AND($B12&lt;&gt;"Total",#REF!="Yes"),#REF!=0))</formula>
    </cfRule>
  </conditionalFormatting>
  <conditionalFormatting sqref="F12">
    <cfRule type="expression" dxfId="153" priority="236">
      <formula>AND($A$1="LSC Evaluator Checklist",OR(AND($B12&lt;&gt;"Total",#REF!="Yes"),#REF!=0))</formula>
    </cfRule>
  </conditionalFormatting>
  <conditionalFormatting sqref="A12:V12">
    <cfRule type="expression" dxfId="152" priority="237">
      <formula>AND($A$1="LSC Evaluator Checklist",OR(AND($B12&lt;&gt;"Total",$L12="Yes"),$M12=0))</formula>
    </cfRule>
  </conditionalFormatting>
  <conditionalFormatting sqref="N13">
    <cfRule type="expression" dxfId="151" priority="233">
      <formula>$N13&lt;$M13</formula>
    </cfRule>
    <cfRule type="expression" dxfId="150" priority="234">
      <formula>N13&gt;$I13</formula>
    </cfRule>
  </conditionalFormatting>
  <conditionalFormatting sqref="E13">
    <cfRule type="expression" dxfId="149" priority="230">
      <formula>AND($A$1="LSC Evaluator Checklist",OR(AND($B13&lt;&gt;"Total",#REF!="Yes"),#REF!=0))</formula>
    </cfRule>
  </conditionalFormatting>
  <conditionalFormatting sqref="F13">
    <cfRule type="expression" dxfId="148" priority="231">
      <formula>AND($A$1="LSC Evaluator Checklist",OR(AND($B13&lt;&gt;"Total",#REF!="Yes"),#REF!=0))</formula>
    </cfRule>
  </conditionalFormatting>
  <conditionalFormatting sqref="A13:V13">
    <cfRule type="expression" dxfId="147" priority="232">
      <formula>AND($A$1="LSC Evaluator Checklist",OR(AND($B13&lt;&gt;"Total",$L13="Yes"),$M13=0))</formula>
    </cfRule>
  </conditionalFormatting>
  <conditionalFormatting sqref="N14">
    <cfRule type="expression" dxfId="146" priority="228">
      <formula>$N14&lt;$M14</formula>
    </cfRule>
    <cfRule type="expression" dxfId="145" priority="229">
      <formula>N14&gt;$I14</formula>
    </cfRule>
  </conditionalFormatting>
  <conditionalFormatting sqref="E14">
    <cfRule type="expression" dxfId="144" priority="225">
      <formula>AND($A$1="LSC Evaluator Checklist",OR(AND($B14&lt;&gt;"Total",#REF!="Yes"),#REF!=0))</formula>
    </cfRule>
  </conditionalFormatting>
  <conditionalFormatting sqref="F14">
    <cfRule type="expression" dxfId="143" priority="226">
      <formula>AND($A$1="LSC Evaluator Checklist",OR(AND($B14&lt;&gt;"Total",#REF!="Yes"),#REF!=0))</formula>
    </cfRule>
  </conditionalFormatting>
  <conditionalFormatting sqref="A14:V14">
    <cfRule type="expression" dxfId="142" priority="227">
      <formula>AND($A$1="LSC Evaluator Checklist",OR(AND($B14&lt;&gt;"Total",$L14="Yes"),$M14=0))</formula>
    </cfRule>
  </conditionalFormatting>
  <conditionalFormatting sqref="N15">
    <cfRule type="expression" dxfId="141" priority="223">
      <formula>$N15&lt;$M15</formula>
    </cfRule>
    <cfRule type="expression" dxfId="140" priority="224">
      <formula>N15&gt;$I15</formula>
    </cfRule>
  </conditionalFormatting>
  <conditionalFormatting sqref="E15">
    <cfRule type="expression" dxfId="139" priority="220">
      <formula>AND($A$1="LSC Evaluator Checklist",OR(AND($B15&lt;&gt;"Total",#REF!="Yes"),#REF!=0))</formula>
    </cfRule>
  </conditionalFormatting>
  <conditionalFormatting sqref="F15">
    <cfRule type="expression" dxfId="138" priority="221">
      <formula>AND($A$1="LSC Evaluator Checklist",OR(AND($B15&lt;&gt;"Total",#REF!="Yes"),#REF!=0))</formula>
    </cfRule>
  </conditionalFormatting>
  <conditionalFormatting sqref="A15:V15">
    <cfRule type="expression" dxfId="137" priority="222">
      <formula>AND($A$1="LSC Evaluator Checklist",OR(AND($B15&lt;&gt;"Total",$L15="Yes"),$M15=0))</formula>
    </cfRule>
  </conditionalFormatting>
  <conditionalFormatting sqref="N16">
    <cfRule type="expression" dxfId="136" priority="218">
      <formula>$N16&lt;$M16</formula>
    </cfRule>
    <cfRule type="expression" dxfId="135" priority="219">
      <formula>N16&gt;$I16</formula>
    </cfRule>
  </conditionalFormatting>
  <conditionalFormatting sqref="E16">
    <cfRule type="expression" dxfId="134" priority="215">
      <formula>AND($A$1="LSC Evaluator Checklist",OR(AND($B16&lt;&gt;"Total",#REF!="Yes"),#REF!=0))</formula>
    </cfRule>
  </conditionalFormatting>
  <conditionalFormatting sqref="A16:E16 G16:V16">
    <cfRule type="expression" dxfId="133" priority="217">
      <formula>AND($A$1="LSC Evaluator Checklist",OR(AND($B16&lt;&gt;"Total",$L16="Yes"),$M16=0))</formula>
    </cfRule>
  </conditionalFormatting>
  <conditionalFormatting sqref="N17">
    <cfRule type="expression" dxfId="132" priority="213">
      <formula>$N17&lt;$M17</formula>
    </cfRule>
    <cfRule type="expression" dxfId="131" priority="214">
      <formula>N17&gt;$I17</formula>
    </cfRule>
  </conditionalFormatting>
  <conditionalFormatting sqref="E17">
    <cfRule type="expression" dxfId="130" priority="210">
      <formula>AND($A$1="LSC Evaluator Checklist",OR(AND($B17&lt;&gt;"Total",#REF!="Yes"),#REF!=0))</formula>
    </cfRule>
  </conditionalFormatting>
  <conditionalFormatting sqref="F17">
    <cfRule type="expression" dxfId="129" priority="211">
      <formula>AND($A$1="LSC Evaluator Checklist",OR(AND($B17&lt;&gt;"Total",#REF!="Yes"),#REF!=0))</formula>
    </cfRule>
  </conditionalFormatting>
  <conditionalFormatting sqref="A17:K17 M17:V17">
    <cfRule type="expression" dxfId="128" priority="212">
      <formula>AND($A$1="LSC Evaluator Checklist",OR(AND($B17&lt;&gt;"Total",$L17="Yes"),$M17=0))</formula>
    </cfRule>
  </conditionalFormatting>
  <conditionalFormatting sqref="N18">
    <cfRule type="expression" dxfId="127" priority="208">
      <formula>$N18&lt;$M18</formula>
    </cfRule>
    <cfRule type="expression" dxfId="126" priority="209">
      <formula>N18&gt;$I18</formula>
    </cfRule>
  </conditionalFormatting>
  <conditionalFormatting sqref="E18">
    <cfRule type="expression" dxfId="125" priority="205">
      <formula>AND($A$1="LSC Evaluator Checklist",OR(AND($B18&lt;&gt;"Total",#REF!="Yes"),#REF!=0))</formula>
    </cfRule>
  </conditionalFormatting>
  <conditionalFormatting sqref="F18">
    <cfRule type="expression" dxfId="124" priority="206">
      <formula>AND($A$1="LSC Evaluator Checklist",OR(AND($B18&lt;&gt;"Total",#REF!="Yes"),#REF!=0))</formula>
    </cfRule>
  </conditionalFormatting>
  <conditionalFormatting sqref="A18:K18 M18:V18">
    <cfRule type="expression" dxfId="123" priority="207">
      <formula>AND($A$1="LSC Evaluator Checklist",OR(AND($B18&lt;&gt;"Total",$L18="Yes"),$M18=0))</formula>
    </cfRule>
  </conditionalFormatting>
  <conditionalFormatting sqref="N19">
    <cfRule type="expression" dxfId="122" priority="198">
      <formula>$N19&lt;$M19</formula>
    </cfRule>
    <cfRule type="expression" dxfId="121" priority="199">
      <formula>N19&gt;$I19</formula>
    </cfRule>
  </conditionalFormatting>
  <conditionalFormatting sqref="N20">
    <cfRule type="expression" dxfId="120" priority="193">
      <formula>$N20&lt;$M20</formula>
    </cfRule>
    <cfRule type="expression" dxfId="119" priority="194">
      <formula>N20&gt;$I20</formula>
    </cfRule>
  </conditionalFormatting>
  <conditionalFormatting sqref="N21">
    <cfRule type="expression" dxfId="118" priority="188">
      <formula>$N21&lt;$M21</formula>
    </cfRule>
    <cfRule type="expression" dxfId="117" priority="189">
      <formula>N21&gt;$I21</formula>
    </cfRule>
  </conditionalFormatting>
  <conditionalFormatting sqref="L17:L18">
    <cfRule type="expression" dxfId="116" priority="187">
      <formula>AND($A$1="LSC Evaluator Checklist",OR(AND($B17&lt;&gt;"Total",$L17="Yes"),$M17=0))</formula>
    </cfRule>
  </conditionalFormatting>
  <conditionalFormatting sqref="N22">
    <cfRule type="expression" dxfId="115" priority="183">
      <formula>$N22&lt;$M22</formula>
    </cfRule>
    <cfRule type="expression" dxfId="114" priority="184">
      <formula>N22&gt;$I22</formula>
    </cfRule>
  </conditionalFormatting>
  <conditionalFormatting sqref="N23">
    <cfRule type="expression" dxfId="113" priority="178">
      <formula>$N23&lt;$M23</formula>
    </cfRule>
    <cfRule type="expression" dxfId="112" priority="179">
      <formula>N23&gt;$I23</formula>
    </cfRule>
  </conditionalFormatting>
  <conditionalFormatting sqref="N24">
    <cfRule type="expression" dxfId="111" priority="173">
      <formula>$N24&lt;$M24</formula>
    </cfRule>
    <cfRule type="expression" dxfId="110" priority="174">
      <formula>N24&gt;$I24</formula>
    </cfRule>
  </conditionalFormatting>
  <conditionalFormatting sqref="N25">
    <cfRule type="expression" dxfId="109" priority="168">
      <formula>$N25&lt;$M25</formula>
    </cfRule>
    <cfRule type="expression" dxfId="108" priority="169">
      <formula>N25&gt;$I25</formula>
    </cfRule>
  </conditionalFormatting>
  <conditionalFormatting sqref="N26">
    <cfRule type="expression" dxfId="107" priority="163">
      <formula>$N26&lt;$M26</formula>
    </cfRule>
    <cfRule type="expression" dxfId="106" priority="164">
      <formula>N26&gt;$I26</formula>
    </cfRule>
  </conditionalFormatting>
  <conditionalFormatting sqref="N27">
    <cfRule type="expression" dxfId="105" priority="158">
      <formula>$N27&lt;$M27</formula>
    </cfRule>
    <cfRule type="expression" dxfId="104" priority="159">
      <formula>N27&gt;$I27</formula>
    </cfRule>
  </conditionalFormatting>
  <conditionalFormatting sqref="N28">
    <cfRule type="expression" dxfId="103" priority="153">
      <formula>$N28&lt;$M28</formula>
    </cfRule>
    <cfRule type="expression" dxfId="102" priority="154">
      <formula>N28&gt;$I28</formula>
    </cfRule>
  </conditionalFormatting>
  <conditionalFormatting sqref="N29">
    <cfRule type="expression" dxfId="101" priority="148">
      <formula>$N29&lt;$M29</formula>
    </cfRule>
    <cfRule type="expression" dxfId="100" priority="149">
      <formula>N29&gt;$I29</formula>
    </cfRule>
  </conditionalFormatting>
  <conditionalFormatting sqref="N30">
    <cfRule type="expression" dxfId="99" priority="143">
      <formula>$N30&lt;$M30</formula>
    </cfRule>
    <cfRule type="expression" dxfId="98" priority="144">
      <formula>N30&gt;$I30</formula>
    </cfRule>
  </conditionalFormatting>
  <conditionalFormatting sqref="N31">
    <cfRule type="expression" dxfId="97" priority="138">
      <formula>$N31&lt;$M31</formula>
    </cfRule>
    <cfRule type="expression" dxfId="96" priority="139">
      <formula>N31&gt;$I31</formula>
    </cfRule>
  </conditionalFormatting>
  <conditionalFormatting sqref="N32">
    <cfRule type="expression" dxfId="95" priority="133">
      <formula>$N32&lt;$M32</formula>
    </cfRule>
    <cfRule type="expression" dxfId="94" priority="134">
      <formula>N32&gt;$I32</formula>
    </cfRule>
  </conditionalFormatting>
  <conditionalFormatting sqref="N33">
    <cfRule type="expression" dxfId="93" priority="128">
      <formula>$N33&lt;$M33</formula>
    </cfRule>
    <cfRule type="expression" dxfId="92" priority="129">
      <formula>N33&gt;$I33</formula>
    </cfRule>
  </conditionalFormatting>
  <conditionalFormatting sqref="N34">
    <cfRule type="expression" dxfId="91" priority="123">
      <formula>$N34&lt;$M34</formula>
    </cfRule>
    <cfRule type="expression" dxfId="90" priority="124">
      <formula>N34&gt;$I34</formula>
    </cfRule>
  </conditionalFormatting>
  <conditionalFormatting sqref="N35">
    <cfRule type="expression" dxfId="89" priority="118">
      <formula>$N35&lt;$M35</formula>
    </cfRule>
    <cfRule type="expression" dxfId="88" priority="119">
      <formula>N35&gt;$I35</formula>
    </cfRule>
  </conditionalFormatting>
  <conditionalFormatting sqref="N36">
    <cfRule type="expression" dxfId="87" priority="113">
      <formula>$N36&lt;$M36</formula>
    </cfRule>
    <cfRule type="expression" dxfId="86" priority="114">
      <formula>N36&gt;$I36</formula>
    </cfRule>
  </conditionalFormatting>
  <conditionalFormatting sqref="N37">
    <cfRule type="expression" dxfId="85" priority="108">
      <formula>$N37&lt;$M37</formula>
    </cfRule>
    <cfRule type="expression" dxfId="84" priority="109">
      <formula>N37&gt;$I37</formula>
    </cfRule>
  </conditionalFormatting>
  <conditionalFormatting sqref="N38">
    <cfRule type="expression" dxfId="83" priority="103">
      <formula>$N38&lt;$M38</formula>
    </cfRule>
    <cfRule type="expression" dxfId="82" priority="104">
      <formula>N38&gt;$I38</formula>
    </cfRule>
  </conditionalFormatting>
  <conditionalFormatting sqref="N39">
    <cfRule type="expression" dxfId="81" priority="98">
      <formula>$N39&lt;$M39</formula>
    </cfRule>
    <cfRule type="expression" dxfId="80" priority="99">
      <formula>N39&gt;$I39</formula>
    </cfRule>
  </conditionalFormatting>
  <conditionalFormatting sqref="N41">
    <cfRule type="expression" dxfId="79" priority="88">
      <formula>$N41&lt;$M41</formula>
    </cfRule>
    <cfRule type="expression" dxfId="78" priority="89">
      <formula>N41&gt;$I41</formula>
    </cfRule>
  </conditionalFormatting>
  <conditionalFormatting sqref="N43">
    <cfRule type="expression" dxfId="77" priority="83">
      <formula>$N43&lt;$M43</formula>
    </cfRule>
    <cfRule type="expression" dxfId="76" priority="84">
      <formula>N43&gt;$I43</formula>
    </cfRule>
  </conditionalFormatting>
  <conditionalFormatting sqref="N44">
    <cfRule type="expression" dxfId="75" priority="78">
      <formula>$N44&lt;$M44</formula>
    </cfRule>
    <cfRule type="expression" dxfId="74" priority="79">
      <formula>N44&gt;$I44</formula>
    </cfRule>
  </conditionalFormatting>
  <conditionalFormatting sqref="N45">
    <cfRule type="expression" dxfId="73" priority="73">
      <formula>$N45&lt;$M45</formula>
    </cfRule>
    <cfRule type="expression" dxfId="72" priority="74">
      <formula>N45&gt;$I45</formula>
    </cfRule>
  </conditionalFormatting>
  <conditionalFormatting sqref="N47">
    <cfRule type="expression" dxfId="71" priority="68">
      <formula>$N47&lt;$M47</formula>
    </cfRule>
    <cfRule type="expression" dxfId="70" priority="69">
      <formula>N47&gt;$I47</formula>
    </cfRule>
  </conditionalFormatting>
  <conditionalFormatting sqref="N48">
    <cfRule type="expression" dxfId="69" priority="63">
      <formula>$N48&lt;$M48</formula>
    </cfRule>
    <cfRule type="expression" dxfId="68" priority="64">
      <formula>N48&gt;$I48</formula>
    </cfRule>
  </conditionalFormatting>
  <conditionalFormatting sqref="N49">
    <cfRule type="expression" dxfId="67" priority="58">
      <formula>$N49&lt;$M49</formula>
    </cfRule>
    <cfRule type="expression" dxfId="66" priority="59">
      <formula>N49&gt;$I49</formula>
    </cfRule>
  </conditionalFormatting>
  <conditionalFormatting sqref="N50">
    <cfRule type="expression" dxfId="65" priority="53">
      <formula>$N50&lt;$M50</formula>
    </cfRule>
    <cfRule type="expression" dxfId="64" priority="54">
      <formula>N50&gt;$I50</formula>
    </cfRule>
  </conditionalFormatting>
  <conditionalFormatting sqref="N51">
    <cfRule type="expression" dxfId="63" priority="48">
      <formula>$N51&lt;$M51</formula>
    </cfRule>
    <cfRule type="expression" dxfId="62" priority="49">
      <formula>N51&gt;$I51</formula>
    </cfRule>
  </conditionalFormatting>
  <conditionalFormatting sqref="N52">
    <cfRule type="expression" dxfId="61" priority="43">
      <formula>$N52&lt;$M52</formula>
    </cfRule>
    <cfRule type="expression" dxfId="60" priority="44">
      <formula>N52&gt;$I52</formula>
    </cfRule>
  </conditionalFormatting>
  <conditionalFormatting sqref="N53">
    <cfRule type="expression" dxfId="59" priority="38">
      <formula>$N53&lt;$M53</formula>
    </cfRule>
    <cfRule type="expression" dxfId="58" priority="39">
      <formula>N53&gt;$I53</formula>
    </cfRule>
  </conditionalFormatting>
  <conditionalFormatting sqref="N54">
    <cfRule type="expression" dxfId="57" priority="33">
      <formula>$N54&lt;$M54</formula>
    </cfRule>
    <cfRule type="expression" dxfId="56" priority="34">
      <formula>N54&gt;$I54</formula>
    </cfRule>
  </conditionalFormatting>
  <conditionalFormatting sqref="M40">
    <cfRule type="expression" dxfId="55" priority="27">
      <formula>M40&gt;=$I40</formula>
    </cfRule>
  </conditionalFormatting>
  <conditionalFormatting sqref="N40">
    <cfRule type="expression" dxfId="54" priority="26">
      <formula>N40&gt;=$I40</formula>
    </cfRule>
  </conditionalFormatting>
  <conditionalFormatting sqref="O40">
    <cfRule type="expression" dxfId="53" priority="25">
      <formula>O40&gt;=$I40</formula>
    </cfRule>
  </conditionalFormatting>
  <conditionalFormatting sqref="P40">
    <cfRule type="expression" dxfId="52" priority="24">
      <formula>P40&gt;=$I40</formula>
    </cfRule>
  </conditionalFormatting>
  <conditionalFormatting sqref="Q40">
    <cfRule type="expression" dxfId="51" priority="23">
      <formula>Q40&gt;=$I40</formula>
    </cfRule>
  </conditionalFormatting>
  <conditionalFormatting sqref="M42">
    <cfRule type="expression" dxfId="50" priority="22">
      <formula>M42&gt;=$I42</formula>
    </cfRule>
  </conditionalFormatting>
  <conditionalFormatting sqref="N42">
    <cfRule type="expression" dxfId="49" priority="21">
      <formula>N42&gt;=$I42</formula>
    </cfRule>
  </conditionalFormatting>
  <conditionalFormatting sqref="O42">
    <cfRule type="expression" dxfId="48" priority="20">
      <formula>O42&gt;=$I42</formula>
    </cfRule>
  </conditionalFormatting>
  <conditionalFormatting sqref="P42">
    <cfRule type="expression" dxfId="47" priority="19">
      <formula>P42&gt;=$I42</formula>
    </cfRule>
  </conditionalFormatting>
  <conditionalFormatting sqref="Q42">
    <cfRule type="expression" dxfId="46" priority="18">
      <formula>Q42&gt;=$I42</formula>
    </cfRule>
  </conditionalFormatting>
  <conditionalFormatting sqref="M46">
    <cfRule type="expression" dxfId="45" priority="17">
      <formula>M46&gt;=$I46</formula>
    </cfRule>
  </conditionalFormatting>
  <conditionalFormatting sqref="N46">
    <cfRule type="expression" dxfId="44" priority="16">
      <formula>N46&gt;=$I46</formula>
    </cfRule>
  </conditionalFormatting>
  <conditionalFormatting sqref="O46">
    <cfRule type="expression" dxfId="43" priority="15">
      <formula>O46&gt;=$I46</formula>
    </cfRule>
  </conditionalFormatting>
  <conditionalFormatting sqref="P46">
    <cfRule type="expression" dxfId="42" priority="14">
      <formula>P46&gt;=$I46</formula>
    </cfRule>
  </conditionalFormatting>
  <conditionalFormatting sqref="Q46">
    <cfRule type="expression" dxfId="41" priority="13">
      <formula>Q46&gt;=$I46</formula>
    </cfRule>
  </conditionalFormatting>
  <conditionalFormatting sqref="M55">
    <cfRule type="expression" dxfId="40" priority="12">
      <formula>M55&gt;=$I55</formula>
    </cfRule>
  </conditionalFormatting>
  <conditionalFormatting sqref="N55">
    <cfRule type="expression" dxfId="39" priority="11">
      <formula>N55&gt;=$I55</formula>
    </cfRule>
  </conditionalFormatting>
  <conditionalFormatting sqref="O55">
    <cfRule type="expression" dxfId="38" priority="10">
      <formula>O55&gt;=$I55</formula>
    </cfRule>
  </conditionalFormatting>
  <conditionalFormatting sqref="P55">
    <cfRule type="expression" dxfId="37" priority="9">
      <formula>P55&gt;=$I55</formula>
    </cfRule>
  </conditionalFormatting>
  <conditionalFormatting sqref="Q55">
    <cfRule type="expression" dxfId="36" priority="8">
      <formula>Q55&gt;=$I55</formula>
    </cfRule>
  </conditionalFormatting>
  <conditionalFormatting sqref="M56">
    <cfRule type="expression" dxfId="35" priority="7">
      <formula>M56&gt;=$I56</formula>
    </cfRule>
  </conditionalFormatting>
  <conditionalFormatting sqref="N56">
    <cfRule type="expression" dxfId="34" priority="6">
      <formula>N56&gt;=$I56</formula>
    </cfRule>
  </conditionalFormatting>
  <conditionalFormatting sqref="O56">
    <cfRule type="expression" dxfId="33" priority="5">
      <formula>O56&gt;=$I56</formula>
    </cfRule>
  </conditionalFormatting>
  <conditionalFormatting sqref="P56">
    <cfRule type="expression" dxfId="32" priority="4">
      <formula>P56&gt;=$I56</formula>
    </cfRule>
  </conditionalFormatting>
  <conditionalFormatting sqref="Q56">
    <cfRule type="expression" dxfId="31" priority="3">
      <formula>Q56&gt;=$I56</formula>
    </cfRule>
  </conditionalFormatting>
  <conditionalFormatting sqref="F16">
    <cfRule type="expression" dxfId="30" priority="1">
      <formula>AND($A$1="LSC Evaluator Checklist",OR(AND($B16&lt;&gt;"Total",#REF!="Yes"),#REF!=0))</formula>
    </cfRule>
  </conditionalFormatting>
  <conditionalFormatting sqref="F16">
    <cfRule type="expression" dxfId="29" priority="2">
      <formula>AND($A$1="LSC Evaluator Checklist",OR(AND($B16&lt;&gt;"Total",$L16="Yes"),$M16=0))</formula>
    </cfRule>
  </conditionalFormatting>
  <conditionalFormatting sqref="M3:Q3">
    <cfRule type="expression" dxfId="28" priority="2415">
      <formula>M$56&gt;=$K3</formula>
    </cfRule>
    <cfRule type="expression" dxfId="27" priority="2416">
      <formula>M$56&lt;$K3</formula>
    </cfRule>
  </conditionalFormatting>
  <hyperlinks>
    <hyperlink ref="G10" r:id="rId1" display="http://www.irs.gov/publications/p557/ch03.html"/>
    <hyperlink ref="G57" r:id="rId2" display="http://www.coppa.org/comply.htm"/>
    <hyperlink ref="G61" r:id="rId3" display="http://www.usaswimming.org/DesktopDefault.aspx?TabId=1526&amp;Alias=Rainbow&amp;Lang=en"/>
    <hyperlink ref="G58" r:id="rId4" display="http://www.usaswimming.org/ViewNewsArticle.aspx?TabId=1505&amp;itemid=4009&amp;mid=9389"/>
    <hyperlink ref="G76" r:id="rId5" display="http://www.usaswimming.org/DesktopDefault.aspx?TabId=1756&amp;Alias=Rainbow&amp;Lang=en-US"/>
    <hyperlink ref="G79" r:id="rId6" display="http://www.gnb.ca/0131/pdf/s/bosdoc.doc"/>
    <hyperlink ref="G87" r:id="rId7" display="http://www.usaswimming.org/DesktopDefault.aspx?TabId=1625&amp;Alias=Rainbow&amp;Lang=en"/>
    <hyperlink ref="G88" r:id="rId8" display="http://www.usaswimming.org/USASWeb/DesktopDefault.aspx?TabId=98&amp;Alias=Rainbow&amp;Lang=en"/>
    <hyperlink ref="G85" r:id="rId9" display="http://www.usaswimming.org/DesktopDefault.aspx?TabId=1529"/>
    <hyperlink ref="G80" r:id="rId10" display="http://www.usaswimming.org/DesktopDefault.aspx?TabId=44&amp;Alias=Rainbow&amp;Lang=en"/>
    <hyperlink ref="G109" r:id="rId11" display="http://www.usaswimming.org/DesktopDefault.aspx?TabId=1618&amp;Alias=Rainbow&amp;Lang=en"/>
    <hyperlink ref="G118" r:id="rId12" display="http://www.usaswimming.org/DesktopDefault.aspx?TabId=1584&amp;Alias=Rainbow&amp;Lang=en"/>
    <hyperlink ref="G128" r:id="rId13" display="http://www.usaswimming.org/DesktopDefault.aspx?TabId=1720&amp;Alias=Rainbow&amp;Lang=en"/>
    <hyperlink ref="G182" r:id="rId14" display="http://swimmingcoach.org/"/>
    <hyperlink ref="G183" r:id="rId15" display="http://www.mdswim.org/Left_Nav/Administration/Grant_Program_Club_Development.htm"/>
    <hyperlink ref="G186" r:id="rId16" display="http://www.usaswimming.org/DesktopDefault.aspx?TabId=1617&amp;Alias=Rainbow&amp;Lang=en"/>
    <hyperlink ref="G189" r:id="rId17" display="http://www.usaswimming.org/DesktopDefault.aspx?TabId=1618&amp;Alias=Rainbow&amp;Lang=en"/>
    <hyperlink ref="G204" r:id="rId18" display="http://www.usaswimming.org/DesktopDefault.aspx?TabId=1720&amp;Alias=Rainbow&amp;Lang=en"/>
  </hyperlinks>
  <pageMargins left="0.7" right="0.7" top="0.75" bottom="0.75" header="0.3" footer="0.3"/>
  <pageSetup scale="75" fitToHeight="0" orientation="landscape" r:id="rId19"/>
  <drawing r:id="rId20"/>
  <extLst>
    <ext xmlns:x14="http://schemas.microsoft.com/office/spreadsheetml/2009/9/main" uri="{78C0D931-6437-407d-A8EE-F0AAD7539E65}">
      <x14:conditionalFormattings>
        <x14:conditionalFormatting xmlns:xm="http://schemas.microsoft.com/office/excel/2006/main">
          <x14:cfRule type="expression" priority="925" id="{6DA00476-5DB3-4E26-AD6D-B41E2A50FF46}">
            <xm:f>AND(N57&gt;=1,N58&gt;=1,N59&gt;=1,N60&gt;=1,N61&gt;=1,N62&gt;=1,N63&gt;=1,Retired!N1048572&gt;=1)</xm:f>
            <x14:dxf>
              <font>
                <b/>
                <i val="0"/>
                <color theme="0"/>
              </font>
              <fill>
                <patternFill>
                  <bgColor rgb="FF00B050"/>
                </patternFill>
              </fill>
            </x14:dxf>
          </x14:cfRule>
          <xm:sqref>N65:Q65</xm:sqref>
        </x14:conditionalFormatting>
        <x14:conditionalFormatting xmlns:xm="http://schemas.microsoft.com/office/excel/2006/main">
          <x14:cfRule type="expression" priority="2350" id="{9606E5F1-08F4-49F8-B70A-7341316D7CEC}">
            <xm:f>AND(N78&gt;=$I78,N57&gt;=1,N58&gt;=1,N59&gt;=1,N60&gt;=1,N61&gt;=1,N62&gt;=1,N63&gt;=1,Retired!N9&gt;=1)</xm:f>
            <x14:dxf>
              <font>
                <b/>
                <i val="0"/>
                <color theme="0"/>
              </font>
              <fill>
                <patternFill>
                  <bgColor rgb="FF00B050"/>
                </patternFill>
              </fill>
            </x14:dxf>
          </x14:cfRule>
          <xm:sqref>N78:Q78</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N59"/>
  <sheetViews>
    <sheetView workbookViewId="0">
      <selection activeCell="C9" sqref="C9"/>
    </sheetView>
  </sheetViews>
  <sheetFormatPr defaultColWidth="9" defaultRowHeight="12" x14ac:dyDescent="0.2"/>
  <cols>
    <col min="1" max="1" width="21.5" customWidth="1"/>
    <col min="2" max="2" width="36" customWidth="1"/>
    <col min="3" max="8" width="11.5" customWidth="1"/>
    <col min="9" max="9" width="16.5" customWidth="1"/>
    <col min="10" max="10" width="16" customWidth="1"/>
    <col min="11" max="11" width="11.5" bestFit="1" customWidth="1"/>
    <col min="12" max="12" width="16.5" bestFit="1" customWidth="1"/>
    <col min="13" max="13" width="15.5" customWidth="1"/>
    <col min="14" max="14" width="16" customWidth="1"/>
  </cols>
  <sheetData>
    <row r="3" spans="1:10" x14ac:dyDescent="0.2">
      <c r="C3" s="51" t="s">
        <v>2</v>
      </c>
      <c r="D3" s="51" t="s">
        <v>382</v>
      </c>
    </row>
    <row r="4" spans="1:10" x14ac:dyDescent="0.2">
      <c r="C4">
        <v>1</v>
      </c>
      <c r="E4">
        <v>2</v>
      </c>
      <c r="G4">
        <v>3</v>
      </c>
      <c r="I4" t="s">
        <v>383</v>
      </c>
      <c r="J4" t="s">
        <v>384</v>
      </c>
    </row>
    <row r="5" spans="1:10" x14ac:dyDescent="0.2">
      <c r="A5" s="51" t="s">
        <v>12</v>
      </c>
      <c r="B5" s="51" t="s">
        <v>5</v>
      </c>
      <c r="C5" t="s">
        <v>385</v>
      </c>
      <c r="D5" t="s">
        <v>386</v>
      </c>
      <c r="E5" t="s">
        <v>385</v>
      </c>
      <c r="F5" t="s">
        <v>386</v>
      </c>
      <c r="G5" t="s">
        <v>385</v>
      </c>
      <c r="H5" t="s">
        <v>386</v>
      </c>
    </row>
    <row r="6" spans="1:10" x14ac:dyDescent="0.2">
      <c r="A6" t="s">
        <v>170</v>
      </c>
      <c r="B6" t="s">
        <v>132</v>
      </c>
      <c r="C6" s="52"/>
      <c r="D6" s="52"/>
      <c r="E6" s="52">
        <v>9</v>
      </c>
      <c r="F6" s="52">
        <v>19</v>
      </c>
      <c r="G6" s="52">
        <v>7</v>
      </c>
      <c r="H6" s="52">
        <v>12</v>
      </c>
      <c r="I6" s="52">
        <v>16</v>
      </c>
      <c r="J6" s="52">
        <v>31</v>
      </c>
    </row>
    <row r="7" spans="1:10" x14ac:dyDescent="0.2">
      <c r="B7" t="s">
        <v>26</v>
      </c>
      <c r="C7" s="52"/>
      <c r="D7" s="52"/>
      <c r="E7" s="52">
        <v>10</v>
      </c>
      <c r="F7" s="52">
        <v>15</v>
      </c>
      <c r="G7" s="52">
        <v>12</v>
      </c>
      <c r="H7" s="52">
        <v>14</v>
      </c>
      <c r="I7" s="52">
        <v>22</v>
      </c>
      <c r="J7" s="52">
        <v>29</v>
      </c>
    </row>
    <row r="8" spans="1:10" x14ac:dyDescent="0.2">
      <c r="B8" t="s">
        <v>126</v>
      </c>
      <c r="C8" s="52"/>
      <c r="D8" s="52"/>
      <c r="E8" s="52">
        <v>7</v>
      </c>
      <c r="F8" s="52">
        <v>9</v>
      </c>
      <c r="G8" s="52">
        <v>5</v>
      </c>
      <c r="H8" s="52">
        <v>9</v>
      </c>
      <c r="I8" s="52">
        <v>12</v>
      </c>
      <c r="J8" s="52">
        <v>18</v>
      </c>
    </row>
    <row r="9" spans="1:10" x14ac:dyDescent="0.2">
      <c r="B9" t="s">
        <v>123</v>
      </c>
      <c r="C9" s="52"/>
      <c r="D9" s="52"/>
      <c r="E9" s="52">
        <v>3</v>
      </c>
      <c r="F9" s="52">
        <v>4</v>
      </c>
      <c r="G9" s="52">
        <v>8</v>
      </c>
      <c r="H9" s="52">
        <v>14</v>
      </c>
      <c r="I9" s="52">
        <v>11</v>
      </c>
      <c r="J9" s="52">
        <v>18</v>
      </c>
    </row>
    <row r="10" spans="1:10" x14ac:dyDescent="0.2">
      <c r="A10" t="s">
        <v>387</v>
      </c>
      <c r="C10" s="52"/>
      <c r="D10" s="52"/>
      <c r="E10" s="52">
        <v>29</v>
      </c>
      <c r="F10" s="52">
        <v>47</v>
      </c>
      <c r="G10" s="52">
        <v>32</v>
      </c>
      <c r="H10" s="52">
        <v>49</v>
      </c>
      <c r="I10" s="52">
        <v>61</v>
      </c>
      <c r="J10" s="52">
        <v>96</v>
      </c>
    </row>
    <row r="11" spans="1:10" x14ac:dyDescent="0.2">
      <c r="A11" t="s">
        <v>30</v>
      </c>
      <c r="B11" t="s">
        <v>132</v>
      </c>
      <c r="C11" s="52">
        <v>8</v>
      </c>
      <c r="D11" s="52">
        <v>8</v>
      </c>
      <c r="E11" s="52">
        <v>4</v>
      </c>
      <c r="F11" s="52">
        <v>8</v>
      </c>
      <c r="G11" s="52">
        <v>4</v>
      </c>
      <c r="H11" s="52">
        <v>5</v>
      </c>
      <c r="I11" s="52">
        <v>16</v>
      </c>
      <c r="J11" s="52">
        <v>21</v>
      </c>
    </row>
    <row r="12" spans="1:10" x14ac:dyDescent="0.2">
      <c r="B12" t="s">
        <v>26</v>
      </c>
      <c r="C12" s="52">
        <v>33</v>
      </c>
      <c r="D12" s="52">
        <v>33</v>
      </c>
      <c r="E12" s="52">
        <v>7</v>
      </c>
      <c r="F12" s="52">
        <v>9</v>
      </c>
      <c r="G12" s="52">
        <v>7</v>
      </c>
      <c r="H12" s="52">
        <v>13</v>
      </c>
      <c r="I12" s="52">
        <v>47</v>
      </c>
      <c r="J12" s="52">
        <v>55</v>
      </c>
    </row>
    <row r="13" spans="1:10" x14ac:dyDescent="0.2">
      <c r="B13" t="s">
        <v>126</v>
      </c>
      <c r="C13" s="52">
        <v>3</v>
      </c>
      <c r="D13" s="52">
        <v>3</v>
      </c>
      <c r="E13" s="52">
        <v>7</v>
      </c>
      <c r="F13" s="52">
        <v>13</v>
      </c>
      <c r="G13" s="52">
        <v>13</v>
      </c>
      <c r="H13" s="52">
        <v>23</v>
      </c>
      <c r="I13" s="52">
        <v>23</v>
      </c>
      <c r="J13" s="52">
        <v>39</v>
      </c>
    </row>
    <row r="14" spans="1:10" x14ac:dyDescent="0.2">
      <c r="B14" t="s">
        <v>123</v>
      </c>
      <c r="C14" s="52">
        <v>1</v>
      </c>
      <c r="D14" s="52">
        <v>1</v>
      </c>
      <c r="E14" s="52">
        <v>13</v>
      </c>
      <c r="F14" s="52">
        <v>23</v>
      </c>
      <c r="G14" s="52">
        <v>7</v>
      </c>
      <c r="H14" s="52">
        <v>9</v>
      </c>
      <c r="I14" s="52">
        <v>21</v>
      </c>
      <c r="J14" s="52">
        <v>33</v>
      </c>
    </row>
    <row r="15" spans="1:10" x14ac:dyDescent="0.2">
      <c r="A15" t="s">
        <v>388</v>
      </c>
      <c r="C15" s="52">
        <v>45</v>
      </c>
      <c r="D15" s="52">
        <v>45</v>
      </c>
      <c r="E15" s="52">
        <v>31</v>
      </c>
      <c r="F15" s="52">
        <v>53</v>
      </c>
      <c r="G15" s="52">
        <v>31</v>
      </c>
      <c r="H15" s="52">
        <v>50</v>
      </c>
      <c r="I15" s="52">
        <v>107</v>
      </c>
      <c r="J15" s="52">
        <v>148</v>
      </c>
    </row>
    <row r="16" spans="1:10" x14ac:dyDescent="0.2">
      <c r="A16" t="s">
        <v>389</v>
      </c>
      <c r="C16" s="52">
        <v>45</v>
      </c>
      <c r="D16" s="52">
        <v>45</v>
      </c>
      <c r="E16" s="52">
        <v>60</v>
      </c>
      <c r="F16" s="52">
        <v>100</v>
      </c>
      <c r="G16" s="52">
        <v>63</v>
      </c>
      <c r="H16" s="52">
        <v>99</v>
      </c>
      <c r="I16" s="52">
        <v>168</v>
      </c>
      <c r="J16" s="52">
        <v>244</v>
      </c>
    </row>
    <row r="33" spans="2:14" ht="15.75" x14ac:dyDescent="0.25">
      <c r="B33" s="53" t="s">
        <v>390</v>
      </c>
      <c r="C33" s="54"/>
      <c r="D33" s="54"/>
      <c r="E33" s="54"/>
      <c r="F33" s="54"/>
      <c r="G33" s="54"/>
      <c r="H33" s="54"/>
      <c r="I33" s="54"/>
      <c r="J33" s="54"/>
      <c r="M33" s="53" t="str">
        <f t="shared" ref="M33:M38" si="0">B33</f>
        <v>Level 2</v>
      </c>
    </row>
    <row r="34" spans="2:14" x14ac:dyDescent="0.2">
      <c r="B34" s="55" t="s">
        <v>391</v>
      </c>
      <c r="C34" s="56" t="s">
        <v>392</v>
      </c>
      <c r="D34" s="56" t="s">
        <v>393</v>
      </c>
      <c r="E34" s="56" t="s">
        <v>394</v>
      </c>
      <c r="F34" s="56" t="s">
        <v>395</v>
      </c>
      <c r="G34" s="56" t="s">
        <v>396</v>
      </c>
      <c r="H34" s="56" t="s">
        <v>397</v>
      </c>
      <c r="I34" s="56" t="s">
        <v>398</v>
      </c>
      <c r="J34" s="56" t="s">
        <v>399</v>
      </c>
      <c r="M34" s="55" t="str">
        <f t="shared" si="0"/>
        <v>Component Area</v>
      </c>
      <c r="N34" s="56" t="s">
        <v>400</v>
      </c>
    </row>
    <row r="35" spans="2:14" x14ac:dyDescent="0.2">
      <c r="B35" s="57" t="s">
        <v>132</v>
      </c>
      <c r="C35" s="58">
        <f t="shared" ref="C35:D38" si="1">E11</f>
        <v>4</v>
      </c>
      <c r="D35" s="58">
        <f t="shared" si="1"/>
        <v>8</v>
      </c>
      <c r="E35" s="58">
        <f t="shared" ref="E35:F38" si="2">E6</f>
        <v>9</v>
      </c>
      <c r="F35" s="58">
        <f t="shared" si="2"/>
        <v>19</v>
      </c>
      <c r="G35" s="60">
        <v>0</v>
      </c>
      <c r="H35" s="58">
        <f t="shared" ref="H35:I37" si="3">C35+E35</f>
        <v>13</v>
      </c>
      <c r="I35" s="58">
        <f t="shared" si="3"/>
        <v>27</v>
      </c>
      <c r="J35" s="59">
        <f>TRUNC($C$47*I35,0)</f>
        <v>18</v>
      </c>
      <c r="M35" s="57" t="str">
        <f t="shared" si="0"/>
        <v>Athlete Development</v>
      </c>
      <c r="N35" s="58">
        <f>J35</f>
        <v>18</v>
      </c>
    </row>
    <row r="36" spans="2:14" x14ac:dyDescent="0.2">
      <c r="B36" s="57" t="s">
        <v>26</v>
      </c>
      <c r="C36" s="58">
        <f t="shared" si="1"/>
        <v>7</v>
      </c>
      <c r="D36" s="58">
        <f t="shared" si="1"/>
        <v>9</v>
      </c>
      <c r="E36" s="58">
        <f t="shared" si="2"/>
        <v>10</v>
      </c>
      <c r="F36" s="58">
        <f t="shared" si="2"/>
        <v>15</v>
      </c>
      <c r="G36" s="60">
        <v>0</v>
      </c>
      <c r="H36" s="58">
        <f t="shared" si="3"/>
        <v>17</v>
      </c>
      <c r="I36" s="58">
        <f t="shared" si="3"/>
        <v>24</v>
      </c>
      <c r="J36" s="59">
        <f>TRUNC($C$47*I36,0)</f>
        <v>16</v>
      </c>
      <c r="M36" s="57" t="str">
        <f t="shared" si="0"/>
        <v>Business and Organizational Success</v>
      </c>
      <c r="N36" s="58">
        <f t="shared" ref="N36:N38" si="4">J36</f>
        <v>16</v>
      </c>
    </row>
    <row r="37" spans="2:14" x14ac:dyDescent="0.2">
      <c r="B37" s="57" t="s">
        <v>126</v>
      </c>
      <c r="C37" s="58">
        <f t="shared" si="1"/>
        <v>7</v>
      </c>
      <c r="D37" s="58">
        <f t="shared" si="1"/>
        <v>13</v>
      </c>
      <c r="E37" s="58">
        <f t="shared" si="2"/>
        <v>7</v>
      </c>
      <c r="F37" s="58">
        <f t="shared" si="2"/>
        <v>9</v>
      </c>
      <c r="G37" s="60">
        <v>0</v>
      </c>
      <c r="H37" s="58">
        <f t="shared" si="3"/>
        <v>14</v>
      </c>
      <c r="I37" s="58">
        <f t="shared" si="3"/>
        <v>22</v>
      </c>
      <c r="J37" s="59">
        <f>TRUNC($C$47*I37,0)</f>
        <v>15</v>
      </c>
      <c r="M37" s="57" t="str">
        <f t="shared" si="0"/>
        <v>Club and Coach Development</v>
      </c>
      <c r="N37" s="58">
        <f t="shared" si="4"/>
        <v>15</v>
      </c>
    </row>
    <row r="38" spans="2:14" x14ac:dyDescent="0.2">
      <c r="B38" s="57" t="s">
        <v>123</v>
      </c>
      <c r="C38" s="58">
        <f t="shared" si="1"/>
        <v>13</v>
      </c>
      <c r="D38" s="58">
        <f t="shared" si="1"/>
        <v>23</v>
      </c>
      <c r="E38" s="58">
        <f t="shared" si="2"/>
        <v>3</v>
      </c>
      <c r="F38" s="58">
        <f t="shared" si="2"/>
        <v>4</v>
      </c>
      <c r="G38" s="60">
        <v>0</v>
      </c>
      <c r="H38" s="58">
        <f t="shared" ref="H38:I38" si="5">C38+E38</f>
        <v>16</v>
      </c>
      <c r="I38" s="58">
        <f t="shared" si="5"/>
        <v>27</v>
      </c>
      <c r="J38" s="59">
        <f>TRUNC($C$47*I38,0)</f>
        <v>18</v>
      </c>
      <c r="M38" s="57" t="str">
        <f t="shared" si="0"/>
        <v>Volunteer Development</v>
      </c>
      <c r="N38" s="58">
        <f t="shared" si="4"/>
        <v>18</v>
      </c>
    </row>
    <row r="39" spans="2:14" x14ac:dyDescent="0.2">
      <c r="C39" s="54"/>
      <c r="D39" s="54"/>
      <c r="E39" s="54"/>
      <c r="F39" s="54"/>
      <c r="G39" s="54"/>
      <c r="H39" s="54"/>
      <c r="I39" s="58">
        <f>SUM(I35:I38)</f>
        <v>100</v>
      </c>
      <c r="J39" s="59">
        <f>TRUNC($C$47*I39,0)</f>
        <v>70</v>
      </c>
      <c r="N39" s="54"/>
    </row>
    <row r="40" spans="2:14" ht="15.75" x14ac:dyDescent="0.25">
      <c r="B40" s="53" t="s">
        <v>401</v>
      </c>
      <c r="C40" s="54"/>
      <c r="D40" s="54"/>
      <c r="E40" s="54"/>
      <c r="F40" s="54"/>
      <c r="G40" s="54"/>
      <c r="H40" s="54"/>
      <c r="I40" s="54"/>
      <c r="M40" s="57" t="s">
        <v>402</v>
      </c>
      <c r="N40" s="58">
        <f>D52</f>
        <v>80</v>
      </c>
    </row>
    <row r="41" spans="2:14" x14ac:dyDescent="0.2">
      <c r="B41" s="55" t="s">
        <v>391</v>
      </c>
      <c r="C41" s="56" t="s">
        <v>392</v>
      </c>
      <c r="D41" s="56" t="s">
        <v>393</v>
      </c>
      <c r="E41" s="56" t="s">
        <v>394</v>
      </c>
      <c r="F41" s="56" t="s">
        <v>395</v>
      </c>
      <c r="G41" s="56" t="s">
        <v>396</v>
      </c>
      <c r="H41" s="56" t="s">
        <v>397</v>
      </c>
      <c r="I41" s="56" t="s">
        <v>398</v>
      </c>
      <c r="J41" s="56" t="s">
        <v>399</v>
      </c>
      <c r="N41" s="54"/>
    </row>
    <row r="42" spans="2:14" x14ac:dyDescent="0.2">
      <c r="B42" s="57" t="s">
        <v>132</v>
      </c>
      <c r="C42" s="58">
        <f t="shared" ref="C42:D45" si="6">G11</f>
        <v>4</v>
      </c>
      <c r="D42" s="58">
        <f t="shared" si="6"/>
        <v>5</v>
      </c>
      <c r="E42" s="58">
        <f>E11</f>
        <v>4</v>
      </c>
      <c r="F42" s="58">
        <f>H6</f>
        <v>12</v>
      </c>
      <c r="G42" s="60">
        <v>2</v>
      </c>
      <c r="H42" s="58">
        <f t="shared" ref="H42:H44" si="7">C42+E42</f>
        <v>8</v>
      </c>
      <c r="I42" s="58">
        <f>D42+F42-G42</f>
        <v>15</v>
      </c>
      <c r="J42" s="59">
        <f>TRUNC($C$47*I42,0)</f>
        <v>10</v>
      </c>
      <c r="N42" s="54"/>
    </row>
    <row r="43" spans="2:14" ht="15.75" x14ac:dyDescent="0.25">
      <c r="B43" s="57" t="s">
        <v>26</v>
      </c>
      <c r="C43" s="58">
        <f t="shared" si="6"/>
        <v>7</v>
      </c>
      <c r="D43" s="58">
        <f t="shared" si="6"/>
        <v>13</v>
      </c>
      <c r="E43" s="58">
        <f>E12</f>
        <v>7</v>
      </c>
      <c r="F43" s="58">
        <f>H7</f>
        <v>14</v>
      </c>
      <c r="G43" s="60">
        <v>2</v>
      </c>
      <c r="H43" s="58">
        <f t="shared" si="7"/>
        <v>14</v>
      </c>
      <c r="I43" s="58">
        <f t="shared" ref="I43:I45" si="8">D43+F43-G43</f>
        <v>25</v>
      </c>
      <c r="J43" s="59">
        <f>TRUNC($C$47*I43,0)</f>
        <v>17</v>
      </c>
      <c r="M43" s="53" t="str">
        <f t="shared" ref="M43:M48" si="9">B40</f>
        <v>Level 3</v>
      </c>
      <c r="N43" s="70"/>
    </row>
    <row r="44" spans="2:14" x14ac:dyDescent="0.2">
      <c r="B44" s="57" t="s">
        <v>126</v>
      </c>
      <c r="C44" s="58">
        <f t="shared" si="6"/>
        <v>13</v>
      </c>
      <c r="D44" s="58">
        <f t="shared" si="6"/>
        <v>23</v>
      </c>
      <c r="E44" s="58">
        <f>E13</f>
        <v>7</v>
      </c>
      <c r="F44" s="58">
        <f>H8</f>
        <v>9</v>
      </c>
      <c r="G44" s="60">
        <v>2</v>
      </c>
      <c r="H44" s="58">
        <f t="shared" si="7"/>
        <v>20</v>
      </c>
      <c r="I44" s="58">
        <f t="shared" si="8"/>
        <v>30</v>
      </c>
      <c r="J44" s="59">
        <f>TRUNC($C$47*I44,0)</f>
        <v>21</v>
      </c>
      <c r="M44" s="55" t="str">
        <f t="shared" si="9"/>
        <v>Component Area</v>
      </c>
      <c r="N44" s="56" t="s">
        <v>400</v>
      </c>
    </row>
    <row r="45" spans="2:14" x14ac:dyDescent="0.2">
      <c r="B45" s="57" t="s">
        <v>123</v>
      </c>
      <c r="C45" s="58">
        <f t="shared" si="6"/>
        <v>7</v>
      </c>
      <c r="D45" s="58">
        <f t="shared" si="6"/>
        <v>9</v>
      </c>
      <c r="E45" s="58">
        <f>E14</f>
        <v>13</v>
      </c>
      <c r="F45" s="58">
        <f>H9</f>
        <v>14</v>
      </c>
      <c r="G45" s="60">
        <v>2</v>
      </c>
      <c r="H45" s="58">
        <f t="shared" ref="H45" si="10">C45+E45</f>
        <v>20</v>
      </c>
      <c r="I45" s="58">
        <f t="shared" si="8"/>
        <v>21</v>
      </c>
      <c r="J45" s="59">
        <f>TRUNC($C$47*I45,0)</f>
        <v>14</v>
      </c>
      <c r="M45" s="57" t="str">
        <f t="shared" si="9"/>
        <v>Athlete Development</v>
      </c>
      <c r="N45" s="58">
        <f>J42</f>
        <v>10</v>
      </c>
    </row>
    <row r="46" spans="2:14" x14ac:dyDescent="0.2">
      <c r="C46" s="54"/>
      <c r="D46" s="54"/>
      <c r="E46" s="54"/>
      <c r="F46" s="54"/>
      <c r="G46" s="54"/>
      <c r="H46" s="54"/>
      <c r="I46" s="58">
        <f>SUM(I42:I45)</f>
        <v>91</v>
      </c>
      <c r="J46" s="59">
        <f>TRUNC($C$47*I46,0)</f>
        <v>63</v>
      </c>
      <c r="M46" s="57" t="str">
        <f t="shared" si="9"/>
        <v>Business and Organizational Success</v>
      </c>
      <c r="N46" s="58">
        <f t="shared" ref="N46:N48" si="11">J43</f>
        <v>17</v>
      </c>
    </row>
    <row r="47" spans="2:14" x14ac:dyDescent="0.2">
      <c r="B47" t="s">
        <v>403</v>
      </c>
      <c r="C47" s="63">
        <v>0.7</v>
      </c>
      <c r="M47" s="57" t="str">
        <f t="shared" si="9"/>
        <v>Club and Coach Development</v>
      </c>
      <c r="N47" s="58">
        <f t="shared" si="11"/>
        <v>21</v>
      </c>
    </row>
    <row r="48" spans="2:14" x14ac:dyDescent="0.2">
      <c r="D48" s="54"/>
      <c r="E48" s="54"/>
      <c r="F48" s="54"/>
      <c r="M48" s="57" t="str">
        <f t="shared" si="9"/>
        <v>Volunteer Development</v>
      </c>
      <c r="N48" s="58">
        <f t="shared" si="11"/>
        <v>14</v>
      </c>
    </row>
    <row r="49" spans="2:14" x14ac:dyDescent="0.2">
      <c r="C49" s="54"/>
      <c r="D49" s="54"/>
      <c r="E49" s="54"/>
      <c r="F49" s="54"/>
      <c r="N49" s="54"/>
    </row>
    <row r="50" spans="2:14" x14ac:dyDescent="0.2">
      <c r="B50" t="s">
        <v>404</v>
      </c>
      <c r="C50" s="54"/>
      <c r="D50" s="54"/>
      <c r="E50" s="54"/>
      <c r="F50" s="54"/>
      <c r="M50" s="57" t="s">
        <v>402</v>
      </c>
      <c r="N50" s="58">
        <f>D53</f>
        <v>72.8</v>
      </c>
    </row>
    <row r="51" spans="2:14" x14ac:dyDescent="0.2">
      <c r="C51" s="54" t="s">
        <v>405</v>
      </c>
      <c r="D51" s="61">
        <v>0.8</v>
      </c>
      <c r="E51" s="54" t="s">
        <v>406</v>
      </c>
      <c r="F51" s="54" t="s">
        <v>407</v>
      </c>
    </row>
    <row r="52" spans="2:14" x14ac:dyDescent="0.2">
      <c r="B52" t="s">
        <v>390</v>
      </c>
      <c r="C52" s="54">
        <f>SUM(D35:D38)+SUM(F35:F38)</f>
        <v>100</v>
      </c>
      <c r="D52" s="54">
        <f>0.8*C52</f>
        <v>80</v>
      </c>
      <c r="E52" s="54">
        <f>C52+SUM(G35:G38)</f>
        <v>100</v>
      </c>
      <c r="F52" s="62">
        <f>D52/E52</f>
        <v>0.8</v>
      </c>
    </row>
    <row r="53" spans="2:14" x14ac:dyDescent="0.2">
      <c r="B53" t="s">
        <v>401</v>
      </c>
      <c r="C53" s="54">
        <f>SUM(D42:D45)+SUM(F42:F45)-SUM(G42:G45)</f>
        <v>91</v>
      </c>
      <c r="D53" s="54">
        <f>0.8*C53</f>
        <v>72.8</v>
      </c>
      <c r="E53" s="54">
        <f>SUM(D42:D45)+SUM(F42:F45)</f>
        <v>99</v>
      </c>
      <c r="F53" s="62">
        <f>D53/E53</f>
        <v>0.73535353535353531</v>
      </c>
    </row>
    <row r="58" spans="2:14" ht="12.75" x14ac:dyDescent="0.2">
      <c r="B58" s="10" t="s">
        <v>390</v>
      </c>
      <c r="C58" s="10" t="s">
        <v>408</v>
      </c>
      <c r="G58" s="71" t="s">
        <v>409</v>
      </c>
    </row>
    <row r="59" spans="2:14" ht="12.75" x14ac:dyDescent="0.2">
      <c r="B59" t="s">
        <v>401</v>
      </c>
      <c r="C59" s="10" t="s">
        <v>410</v>
      </c>
      <c r="G59" s="71" t="s">
        <v>411</v>
      </c>
    </row>
  </sheetData>
  <dataConsolid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11"/>
  <sheetViews>
    <sheetView workbookViewId="0">
      <pane xSplit="5" ySplit="7" topLeftCell="F8" activePane="bottomRight" state="frozen"/>
      <selection pane="topRight" activeCell="F1" sqref="F1"/>
      <selection pane="bottomLeft" activeCell="A5" sqref="A5"/>
      <selection pane="bottomRight" activeCell="A10" sqref="A10:V11"/>
    </sheetView>
  </sheetViews>
  <sheetFormatPr defaultColWidth="9.5" defaultRowHeight="12.75" x14ac:dyDescent="0.2"/>
  <cols>
    <col min="1" max="1" width="7.5" style="10" customWidth="1"/>
    <col min="2" max="2" width="5.83203125" style="10" customWidth="1"/>
    <col min="3" max="3" width="14.83203125" style="10" customWidth="1"/>
    <col min="4" max="4" width="10.1640625" style="17" customWidth="1"/>
    <col min="5" max="5" width="16.5" style="10" customWidth="1"/>
    <col min="6" max="6" width="67.5" style="28" customWidth="1"/>
    <col min="7" max="7" width="15" style="25" customWidth="1"/>
    <col min="8" max="8" width="6.1640625" style="15" customWidth="1"/>
    <col min="9" max="9" width="6.5" style="15" customWidth="1"/>
    <col min="10" max="10" width="13.5" style="10" customWidth="1"/>
    <col min="11" max="11" width="11.5" style="10" customWidth="1"/>
    <col min="12" max="12" width="12.1640625" style="10" customWidth="1"/>
    <col min="13" max="13" width="11.83203125" style="10" customWidth="1"/>
    <col min="14" max="14" width="11.5" style="10" customWidth="1"/>
    <col min="15" max="15" width="10.5" style="49" customWidth="1"/>
    <col min="16" max="16" width="20" style="49" customWidth="1"/>
    <col min="17" max="17" width="17.5" style="49" customWidth="1"/>
    <col min="18" max="18" width="52.5" style="49" customWidth="1"/>
    <col min="19" max="16384" width="9.5" style="10"/>
  </cols>
  <sheetData>
    <row r="1" spans="1:24" ht="18.75" x14ac:dyDescent="0.2">
      <c r="A1" s="1" t="s">
        <v>0</v>
      </c>
      <c r="B1" s="9"/>
      <c r="D1" s="9"/>
      <c r="E1" s="9" t="s">
        <v>1</v>
      </c>
      <c r="F1" s="9"/>
      <c r="G1" s="22"/>
      <c r="H1" s="11"/>
      <c r="I1" s="12"/>
      <c r="O1" s="10"/>
      <c r="P1" s="10"/>
      <c r="Q1" s="10"/>
      <c r="R1" s="10"/>
    </row>
    <row r="2" spans="1:24" x14ac:dyDescent="0.2">
      <c r="A2" s="8" t="s">
        <v>412</v>
      </c>
      <c r="B2" s="9"/>
      <c r="D2" s="9"/>
      <c r="E2" s="9"/>
      <c r="F2" s="9"/>
      <c r="G2" s="22"/>
      <c r="J2" s="13" t="s">
        <v>2</v>
      </c>
      <c r="K2" s="13" t="s">
        <v>3</v>
      </c>
      <c r="O2" s="10"/>
      <c r="P2" s="14"/>
      <c r="Q2" s="10"/>
      <c r="R2" s="10"/>
    </row>
    <row r="3" spans="1:24" x14ac:dyDescent="0.2">
      <c r="A3" s="8"/>
      <c r="B3" s="9"/>
      <c r="D3" s="9"/>
      <c r="E3" s="26"/>
      <c r="F3" s="9"/>
      <c r="G3" s="22"/>
      <c r="J3" s="13">
        <v>1</v>
      </c>
      <c r="K3" s="42" t="e">
        <f>#REF!</f>
        <v>#REF!</v>
      </c>
      <c r="L3" s="32" t="e">
        <f>#REF!</f>
        <v>#REF!</v>
      </c>
      <c r="M3" s="32" t="e">
        <f>#REF!</f>
        <v>#REF!</v>
      </c>
      <c r="N3" s="32" t="e">
        <f>#REF!</f>
        <v>#REF!</v>
      </c>
      <c r="Q3" s="10"/>
      <c r="R3" s="10"/>
    </row>
    <row r="4" spans="1:24" x14ac:dyDescent="0.2">
      <c r="A4" s="8"/>
      <c r="B4" s="9"/>
      <c r="D4" s="9"/>
      <c r="E4" s="9"/>
      <c r="F4" s="9"/>
      <c r="G4" s="22"/>
      <c r="J4" s="13">
        <v>2</v>
      </c>
      <c r="K4" s="42" t="e">
        <f>#REF!</f>
        <v>#REF!</v>
      </c>
      <c r="L4" s="34" t="e">
        <f>#REF!</f>
        <v>#REF!</v>
      </c>
      <c r="M4" s="34" t="e">
        <f>#REF!</f>
        <v>#REF!</v>
      </c>
      <c r="N4" s="34" t="e">
        <f>#REF!</f>
        <v>#REF!</v>
      </c>
      <c r="Q4" s="10"/>
      <c r="R4" s="10"/>
    </row>
    <row r="5" spans="1:24" x14ac:dyDescent="0.2">
      <c r="C5" s="3"/>
      <c r="D5" s="3"/>
      <c r="E5" s="3"/>
      <c r="F5" s="27"/>
      <c r="G5" s="3"/>
      <c r="J5" s="13">
        <v>3</v>
      </c>
      <c r="K5" s="42" t="e">
        <f>#REF!</f>
        <v>#REF!</v>
      </c>
      <c r="L5" s="34" t="e">
        <f>#REF!</f>
        <v>#REF!</v>
      </c>
      <c r="M5" s="34" t="e">
        <f>#REF!</f>
        <v>#REF!</v>
      </c>
      <c r="N5" s="34" t="e">
        <f>#REF!</f>
        <v>#REF!</v>
      </c>
      <c r="Q5" s="10"/>
      <c r="R5" s="10"/>
    </row>
    <row r="6" spans="1:24" x14ac:dyDescent="0.2">
      <c r="D6" s="2"/>
      <c r="E6" s="2"/>
      <c r="F6" s="26"/>
      <c r="G6" s="23"/>
      <c r="H6" s="16"/>
      <c r="I6" s="2"/>
      <c r="O6" s="10"/>
      <c r="P6" s="10"/>
      <c r="Q6" s="10"/>
      <c r="R6" s="10"/>
    </row>
    <row r="7" spans="1:24" ht="25.5" x14ac:dyDescent="0.2">
      <c r="A7" s="4" t="s">
        <v>4</v>
      </c>
      <c r="B7" s="4" t="s">
        <v>2</v>
      </c>
      <c r="C7" s="5" t="s">
        <v>5</v>
      </c>
      <c r="D7" s="5" t="s">
        <v>6</v>
      </c>
      <c r="E7" s="5" t="s">
        <v>7</v>
      </c>
      <c r="F7" s="24" t="s">
        <v>8</v>
      </c>
      <c r="G7" s="24" t="s">
        <v>9</v>
      </c>
      <c r="H7" s="6" t="s">
        <v>10</v>
      </c>
      <c r="I7" s="6" t="s">
        <v>11</v>
      </c>
      <c r="J7" s="5" t="s">
        <v>12</v>
      </c>
      <c r="K7" s="7" t="s">
        <v>13</v>
      </c>
      <c r="L7" s="18" t="s">
        <v>17</v>
      </c>
      <c r="M7" s="18" t="s">
        <v>18</v>
      </c>
      <c r="N7" s="19" t="s">
        <v>19</v>
      </c>
      <c r="O7" s="18" t="s">
        <v>20</v>
      </c>
      <c r="P7" s="20" t="s">
        <v>21</v>
      </c>
      <c r="Q7" s="21" t="s">
        <v>23</v>
      </c>
      <c r="R7" s="20" t="s">
        <v>24</v>
      </c>
    </row>
    <row r="8" spans="1:24" ht="102" x14ac:dyDescent="0.2">
      <c r="A8" s="44" t="s">
        <v>72</v>
      </c>
      <c r="B8" s="44">
        <v>1</v>
      </c>
      <c r="C8" s="45" t="s">
        <v>26</v>
      </c>
      <c r="D8" s="46" t="s">
        <v>413</v>
      </c>
      <c r="E8" s="45" t="s">
        <v>414</v>
      </c>
      <c r="F8" s="35" t="s">
        <v>415</v>
      </c>
      <c r="G8" s="39"/>
      <c r="H8" s="36">
        <v>1</v>
      </c>
      <c r="I8" s="36">
        <v>1</v>
      </c>
      <c r="J8" s="50" t="s">
        <v>30</v>
      </c>
      <c r="K8" s="50" t="s">
        <v>36</v>
      </c>
      <c r="L8" s="36"/>
      <c r="M8" s="36"/>
      <c r="N8" s="36"/>
      <c r="O8" s="37"/>
      <c r="P8" s="38"/>
      <c r="Q8" s="38"/>
      <c r="R8" s="38"/>
    </row>
    <row r="9" spans="1:24" ht="89.25" x14ac:dyDescent="0.2">
      <c r="A9" s="66" t="s">
        <v>51</v>
      </c>
      <c r="B9" s="44">
        <v>2</v>
      </c>
      <c r="C9" s="45" t="s">
        <v>26</v>
      </c>
      <c r="D9" s="46" t="s">
        <v>52</v>
      </c>
      <c r="E9" s="45" t="s">
        <v>416</v>
      </c>
      <c r="F9" s="35" t="s">
        <v>417</v>
      </c>
      <c r="G9" s="39"/>
      <c r="H9" s="36">
        <v>1</v>
      </c>
      <c r="I9" s="36">
        <v>1</v>
      </c>
      <c r="J9" s="50" t="s">
        <v>30</v>
      </c>
      <c r="K9" s="50" t="s">
        <v>36</v>
      </c>
      <c r="L9" s="50" t="s">
        <v>32</v>
      </c>
      <c r="M9" s="36"/>
      <c r="N9" s="36"/>
      <c r="O9" s="37"/>
      <c r="P9" s="36"/>
      <c r="Q9" s="36"/>
      <c r="R9" s="36"/>
      <c r="S9" s="38"/>
      <c r="T9" s="38"/>
      <c r="U9" s="38"/>
      <c r="V9" s="64"/>
      <c r="X9" s="72"/>
    </row>
    <row r="10" spans="1:24" ht="114.75" x14ac:dyDescent="0.2">
      <c r="A10" s="66" t="s">
        <v>46</v>
      </c>
      <c r="B10" s="44">
        <v>3</v>
      </c>
      <c r="C10" s="45" t="s">
        <v>26</v>
      </c>
      <c r="D10" s="46" t="s">
        <v>52</v>
      </c>
      <c r="E10" s="45" t="s">
        <v>418</v>
      </c>
      <c r="F10" s="35" t="s">
        <v>419</v>
      </c>
      <c r="G10" s="39"/>
      <c r="H10" s="36">
        <v>1</v>
      </c>
      <c r="I10" s="36">
        <v>1</v>
      </c>
      <c r="J10" s="50" t="s">
        <v>30</v>
      </c>
      <c r="K10" s="50" t="s">
        <v>36</v>
      </c>
      <c r="L10" s="36" t="s">
        <v>32</v>
      </c>
      <c r="M10" s="40"/>
      <c r="N10" s="36"/>
      <c r="O10" s="37"/>
      <c r="P10" s="38"/>
      <c r="Q10" s="38"/>
      <c r="R10" s="38"/>
    </row>
    <row r="11" spans="1:24" ht="89.25" x14ac:dyDescent="0.2">
      <c r="A11" s="66" t="s">
        <v>48</v>
      </c>
      <c r="B11" s="44">
        <v>3</v>
      </c>
      <c r="C11" s="45" t="s">
        <v>26</v>
      </c>
      <c r="D11" s="46" t="s">
        <v>52</v>
      </c>
      <c r="E11" s="45" t="s">
        <v>420</v>
      </c>
      <c r="F11" s="35" t="s">
        <v>421</v>
      </c>
      <c r="G11" s="39"/>
      <c r="H11" s="36">
        <v>1</v>
      </c>
      <c r="I11" s="36">
        <v>1</v>
      </c>
      <c r="J11" s="50" t="s">
        <v>30</v>
      </c>
      <c r="K11" s="50" t="s">
        <v>36</v>
      </c>
      <c r="L11" s="36" t="s">
        <v>32</v>
      </c>
      <c r="M11" s="40"/>
      <c r="N11" s="36"/>
      <c r="O11" s="37"/>
      <c r="P11" s="38"/>
      <c r="Q11" s="38"/>
      <c r="R11" s="38"/>
    </row>
  </sheetData>
  <sheetProtection formatCells="0" formatColumns="0" formatRows="0" insertColumns="0" insertRows="0" selectLockedCells="1" autoFilter="0" pivotTables="0"/>
  <autoFilter ref="A7:R10"/>
  <conditionalFormatting sqref="L8:N8">
    <cfRule type="expression" dxfId="24" priority="17">
      <formula>L8&gt;$I8</formula>
    </cfRule>
  </conditionalFormatting>
  <conditionalFormatting sqref="L3:N3">
    <cfRule type="expression" dxfId="23" priority="14">
      <formula>#REF!&gt;=$K3</formula>
    </cfRule>
    <cfRule type="expression" dxfId="22" priority="15">
      <formula>#REF!&lt;$K3</formula>
    </cfRule>
  </conditionalFormatting>
  <conditionalFormatting sqref="A8:K8">
    <cfRule type="expression" dxfId="21" priority="11">
      <formula>AND($A$1="LSC Evaluator Checklist",OR(AND($B8&lt;&gt;"Total",#REF!="Yes"),#REF!=0))</formula>
    </cfRule>
  </conditionalFormatting>
  <conditionalFormatting sqref="L4:N4">
    <cfRule type="expression" dxfId="20" priority="21">
      <formula>AND(#REF!&gt;=#REF!,#REF!&gt;=1,#REF!&gt;=1,#REF!&gt;=1,#REF!&gt;=1,#REF!&gt;=1,#REF!&gt;=1,#REF!&gt;=1,#REF!&gt;=1,#REF!&gt;=1,#REF!&gt;=1,#REF!&gt;=1,#REF!&gt;=1,#REF!&gt;=1,#REF!&gt;=1,#REF!&gt;=1,#REF!&gt;=1,#REF!&gt;=1,#REF!&gt;=1,#REF!&gt;=1,#REF!&gt;=1,#REF!&gt;=1,#REF!&gt;=1,#REF!&gt;=1,#REF!&gt;=1,#REF!&gt;=1)</formula>
    </cfRule>
  </conditionalFormatting>
  <conditionalFormatting sqref="L5:N5">
    <cfRule type="expression" dxfId="19" priority="22">
      <formula>AND(#REF!&gt;=#REF!,#REF!&gt;=1,#REF!&gt;=1,#REF!&gt;=1,#REF!&gt;=1,#REF!&gt;=1,#REF!&gt;=1,#REF!&gt;=1,#REF!&gt;=1,#REF!&gt;=1,#REF!&gt;=1,#REF!&gt;=1,#REF!&gt;=1,#REF!&gt;=1,#REF!&gt;=1,#REF!&gt;=1,#REF!&gt;=1,#REF!&gt;=1,#REF!&gt;=1,#REF!&gt;=1,#REF!&gt;=1)</formula>
    </cfRule>
  </conditionalFormatting>
  <conditionalFormatting sqref="N9">
    <cfRule type="expression" dxfId="18" priority="9">
      <formula>$N9&lt;$M9</formula>
    </cfRule>
  </conditionalFormatting>
  <conditionalFormatting sqref="N9 A9:L9">
    <cfRule type="expression" dxfId="17" priority="10">
      <formula>AND($A$1="LSC Evaluator Checklist",OR(AND($B9&lt;&gt;"Total",$L9="Yes"),$M9=0))</formula>
    </cfRule>
  </conditionalFormatting>
  <conditionalFormatting sqref="A9:F9">
    <cfRule type="expression" dxfId="16" priority="8">
      <formula>AND($A$1="LSC Evaluator Checklist",OR(AND($B9&lt;&gt;"Total",#REF!="Yes"),#REF!=0))</formula>
    </cfRule>
  </conditionalFormatting>
  <conditionalFormatting sqref="A9:K9">
    <cfRule type="expression" dxfId="15" priority="7">
      <formula>AND($A$1="LSC Evaluator Checklist",OR(AND($B9&lt;&gt;"Total",#REF!="Yes"),#REF!=0))</formula>
    </cfRule>
  </conditionalFormatting>
  <conditionalFormatting sqref="N9:R9">
    <cfRule type="expression" dxfId="14" priority="6">
      <formula>N9&gt;$I9</formula>
    </cfRule>
  </conditionalFormatting>
  <conditionalFormatting sqref="N10">
    <cfRule type="expression" dxfId="13" priority="4">
      <formula>$N10&lt;$M10</formula>
    </cfRule>
  </conditionalFormatting>
  <conditionalFormatting sqref="A10:L10 N10:N11">
    <cfRule type="expression" dxfId="12" priority="5">
      <formula>AND($A$1="LSC Evaluator Checklist",OR(AND($B10&lt;&gt;"Total",$L10="Yes"),$M10=0))</formula>
    </cfRule>
  </conditionalFormatting>
  <conditionalFormatting sqref="A10:K11">
    <cfRule type="expression" dxfId="11" priority="3">
      <formula>AND($A$1="LSC Evaluator Checklist",OR(AND($B10&lt;&gt;"Total",#REF!="Yes"),#REF!=0))</formula>
    </cfRule>
  </conditionalFormatting>
  <conditionalFormatting sqref="N11">
    <cfRule type="expression" dxfId="10" priority="2">
      <formula>$N11&lt;$M11</formula>
    </cfRule>
  </conditionalFormatting>
  <conditionalFormatting sqref="N10:R11">
    <cfRule type="expression" dxfId="9" priority="1">
      <formula>N10&gt;$I10</formula>
    </cfRule>
  </conditionalFormatting>
  <pageMargins left="0.7" right="0.7" top="0.75" bottom="0.75" header="0.3" footer="0.3"/>
  <pageSetup scale="48"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9"/>
  <sheetViews>
    <sheetView workbookViewId="0">
      <pane xSplit="5" ySplit="7" topLeftCell="F8" activePane="bottomRight" state="frozen"/>
      <selection pane="topRight" activeCell="F1" sqref="F1"/>
      <selection pane="bottomLeft" activeCell="A5" sqref="A5"/>
      <selection pane="bottomRight" activeCell="A9" sqref="A9:I9"/>
    </sheetView>
  </sheetViews>
  <sheetFormatPr defaultColWidth="9.5" defaultRowHeight="12.75" x14ac:dyDescent="0.2"/>
  <cols>
    <col min="1" max="1" width="7.5" style="10" customWidth="1"/>
    <col min="2" max="2" width="5.83203125" style="10" customWidth="1"/>
    <col min="3" max="3" width="14.83203125" style="10" hidden="1" customWidth="1"/>
    <col min="4" max="4" width="10.1640625" style="17" hidden="1" customWidth="1"/>
    <col min="5" max="5" width="16.5" style="10" customWidth="1"/>
    <col min="6" max="6" width="67.5" style="28" customWidth="1"/>
    <col min="7" max="7" width="15" style="25" customWidth="1"/>
    <col min="8" max="8" width="6.1640625" style="15" customWidth="1"/>
    <col min="9" max="9" width="6.5" style="15" customWidth="1"/>
    <col min="10" max="10" width="13.5" style="10" customWidth="1"/>
    <col min="11" max="11" width="11.5" style="10" customWidth="1"/>
    <col min="12" max="12" width="12.1640625" style="10" customWidth="1"/>
    <col min="13" max="13" width="11.83203125" style="10" customWidth="1"/>
    <col min="14" max="14" width="11.5" style="10" customWidth="1"/>
    <col min="15" max="15" width="10.5" style="49" customWidth="1"/>
    <col min="16" max="16" width="20" style="49" customWidth="1"/>
    <col min="17" max="17" width="17.5" style="49" customWidth="1"/>
    <col min="18" max="18" width="52.5" style="49" customWidth="1"/>
    <col min="19" max="16384" width="9.5" style="10"/>
  </cols>
  <sheetData>
    <row r="1" spans="1:22" ht="18.75" x14ac:dyDescent="0.2">
      <c r="A1" s="1" t="s">
        <v>0</v>
      </c>
      <c r="B1" s="9"/>
      <c r="D1" s="9"/>
      <c r="E1" s="9" t="s">
        <v>1</v>
      </c>
      <c r="F1" s="9"/>
      <c r="G1" s="22"/>
      <c r="H1" s="11"/>
      <c r="I1" s="12"/>
      <c r="O1" s="10"/>
      <c r="P1" s="10"/>
      <c r="Q1" s="10"/>
      <c r="R1" s="10"/>
    </row>
    <row r="2" spans="1:22" x14ac:dyDescent="0.2">
      <c r="A2" s="8" t="s">
        <v>412</v>
      </c>
      <c r="B2" s="9"/>
      <c r="D2" s="9"/>
      <c r="E2" s="9"/>
      <c r="F2" s="9"/>
      <c r="G2" s="22"/>
      <c r="J2"/>
      <c r="K2"/>
      <c r="L2"/>
      <c r="M2"/>
      <c r="N2"/>
      <c r="O2"/>
      <c r="P2" s="14"/>
      <c r="Q2" s="10"/>
      <c r="R2" s="10"/>
    </row>
    <row r="3" spans="1:22" x14ac:dyDescent="0.2">
      <c r="A3" s="8"/>
      <c r="B3" s="9"/>
      <c r="D3" s="9"/>
      <c r="E3" s="26"/>
      <c r="F3" s="9"/>
      <c r="G3" s="22"/>
      <c r="J3"/>
      <c r="K3"/>
      <c r="L3"/>
      <c r="M3"/>
      <c r="N3"/>
      <c r="O3"/>
      <c r="Q3" s="10"/>
      <c r="R3" s="10"/>
    </row>
    <row r="4" spans="1:22" x14ac:dyDescent="0.2">
      <c r="A4" s="8"/>
      <c r="B4" s="9"/>
      <c r="D4" s="9"/>
      <c r="E4" s="9"/>
      <c r="F4" s="9"/>
      <c r="G4" s="22"/>
      <c r="J4"/>
      <c r="K4"/>
      <c r="L4"/>
      <c r="M4"/>
      <c r="N4"/>
      <c r="O4"/>
      <c r="Q4" s="10"/>
      <c r="R4" s="10"/>
    </row>
    <row r="5" spans="1:22" x14ac:dyDescent="0.2">
      <c r="C5" s="3"/>
      <c r="D5" s="3"/>
      <c r="E5" s="3"/>
      <c r="F5" s="27"/>
      <c r="G5" s="3"/>
      <c r="J5"/>
      <c r="K5"/>
      <c r="L5"/>
      <c r="M5"/>
      <c r="N5"/>
      <c r="O5"/>
      <c r="Q5" s="10"/>
      <c r="R5" s="10"/>
    </row>
    <row r="6" spans="1:22" x14ac:dyDescent="0.2">
      <c r="D6" s="2"/>
      <c r="E6" s="2"/>
      <c r="F6" s="26"/>
      <c r="G6" s="23"/>
      <c r="H6" s="16"/>
      <c r="I6" s="2"/>
      <c r="O6" s="10"/>
      <c r="P6" s="10"/>
      <c r="Q6" s="10"/>
      <c r="R6" s="10"/>
    </row>
    <row r="7" spans="1:22" ht="25.5" x14ac:dyDescent="0.2">
      <c r="A7" s="4" t="s">
        <v>4</v>
      </c>
      <c r="B7" s="4" t="s">
        <v>2</v>
      </c>
      <c r="C7" s="5" t="s">
        <v>5</v>
      </c>
      <c r="D7" s="5" t="s">
        <v>6</v>
      </c>
      <c r="E7" s="5" t="s">
        <v>7</v>
      </c>
      <c r="F7" s="24" t="s">
        <v>8</v>
      </c>
      <c r="G7" s="24" t="s">
        <v>9</v>
      </c>
      <c r="H7" s="6" t="s">
        <v>10</v>
      </c>
      <c r="I7" s="6" t="s">
        <v>11</v>
      </c>
      <c r="J7" s="5" t="s">
        <v>12</v>
      </c>
      <c r="K7" s="7" t="s">
        <v>13</v>
      </c>
      <c r="L7" s="18" t="s">
        <v>17</v>
      </c>
      <c r="M7" s="18" t="s">
        <v>18</v>
      </c>
      <c r="N7" s="19" t="s">
        <v>19</v>
      </c>
      <c r="O7" s="18" t="s">
        <v>20</v>
      </c>
      <c r="P7" s="20" t="s">
        <v>21</v>
      </c>
      <c r="Q7" s="21" t="s">
        <v>23</v>
      </c>
      <c r="R7" s="20" t="s">
        <v>24</v>
      </c>
    </row>
    <row r="8" spans="1:22" ht="191.25" x14ac:dyDescent="0.2">
      <c r="A8" s="65" t="s">
        <v>79</v>
      </c>
      <c r="B8" s="66">
        <v>2</v>
      </c>
      <c r="C8" s="46" t="s">
        <v>26</v>
      </c>
      <c r="D8" s="46" t="s">
        <v>52</v>
      </c>
      <c r="E8" s="46" t="s">
        <v>422</v>
      </c>
      <c r="F8" s="67" t="s">
        <v>423</v>
      </c>
      <c r="G8" s="39"/>
      <c r="H8" s="36">
        <v>1</v>
      </c>
      <c r="I8" s="36">
        <v>1</v>
      </c>
      <c r="J8" s="50" t="s">
        <v>30</v>
      </c>
      <c r="K8" s="50" t="s">
        <v>36</v>
      </c>
      <c r="L8" s="50" t="s">
        <v>63</v>
      </c>
      <c r="M8" s="40">
        <v>1</v>
      </c>
      <c r="N8" s="40"/>
      <c r="O8" s="36"/>
      <c r="P8" s="36"/>
      <c r="Q8" s="36"/>
      <c r="R8" s="37"/>
      <c r="S8" s="38"/>
      <c r="T8" s="38"/>
      <c r="U8" s="38"/>
      <c r="V8" s="64"/>
    </row>
    <row r="9" spans="1:22" ht="267.75" x14ac:dyDescent="0.2">
      <c r="A9" s="65" t="s">
        <v>88</v>
      </c>
      <c r="B9" s="66">
        <v>3</v>
      </c>
      <c r="C9" s="46" t="s">
        <v>26</v>
      </c>
      <c r="D9" s="46" t="s">
        <v>52</v>
      </c>
      <c r="E9" s="46" t="s">
        <v>424</v>
      </c>
      <c r="F9" s="67" t="s">
        <v>425</v>
      </c>
      <c r="G9" s="41"/>
      <c r="H9" s="68">
        <v>1</v>
      </c>
      <c r="I9" s="68">
        <v>2</v>
      </c>
      <c r="J9" s="69" t="s">
        <v>30</v>
      </c>
      <c r="K9" s="69" t="s">
        <v>36</v>
      </c>
      <c r="L9" s="50" t="s">
        <v>63</v>
      </c>
      <c r="M9" s="36">
        <v>1</v>
      </c>
      <c r="N9" s="36"/>
      <c r="O9" s="37"/>
      <c r="P9" s="38"/>
      <c r="Q9" s="38"/>
      <c r="R9" s="38"/>
    </row>
  </sheetData>
  <sheetProtection formatCells="0" formatColumns="0" formatRows="0" insertColumns="0" insertRows="0" selectLockedCells="1" autoFilter="0" pivotTables="0"/>
  <autoFilter ref="A7:R7"/>
  <conditionalFormatting sqref="N8:Q8">
    <cfRule type="expression" dxfId="8" priority="9">
      <formula>N8&gt;$I8</formula>
    </cfRule>
  </conditionalFormatting>
  <conditionalFormatting sqref="N8">
    <cfRule type="expression" dxfId="7" priority="8">
      <formula>$N8&lt;$M8</formula>
    </cfRule>
  </conditionalFormatting>
  <conditionalFormatting sqref="A8:L8 N8">
    <cfRule type="expression" dxfId="6" priority="7">
      <formula>AND($A$1="LSC Evaluator Checklist",OR(AND($B8&lt;&gt;"Total",$L8="Yes"),$M8=0))</formula>
    </cfRule>
  </conditionalFormatting>
  <conditionalFormatting sqref="F8 A8:D8">
    <cfRule type="expression" dxfId="5" priority="6">
      <formula>AND($A$1="LSC Evaluator Checklist",OR(AND($B8&lt;&gt;"Total",#REF!="Yes"),#REF!=0))</formula>
    </cfRule>
  </conditionalFormatting>
  <conditionalFormatting sqref="E8">
    <cfRule type="expression" dxfId="4" priority="5">
      <formula>AND($A$1="LSC Evaluator Checklist",OR(AND($B8&lt;&gt;"Total",#REF!="Yes"),#REF!=0))</formula>
    </cfRule>
  </conditionalFormatting>
  <conditionalFormatting sqref="A9:K9">
    <cfRule type="expression" dxfId="3" priority="1">
      <formula>AND($A$1="LSC Evaluator Checklist",OR(AND($B9&lt;&gt;"Total",#REF!="Yes"),#REF!=0))</formula>
    </cfRule>
  </conditionalFormatting>
  <conditionalFormatting sqref="N9:Q9">
    <cfRule type="expression" dxfId="2" priority="4">
      <formula>N9&gt;$I9</formula>
    </cfRule>
  </conditionalFormatting>
  <conditionalFormatting sqref="N9">
    <cfRule type="expression" dxfId="1" priority="3">
      <formula>$N9&lt;$M9</formula>
    </cfRule>
  </conditionalFormatting>
  <conditionalFormatting sqref="A9:L9 N9">
    <cfRule type="expression" dxfId="0" priority="2">
      <formula>AND($A$1="LSC Evaluator Checklist",OR(AND($B9&lt;&gt;"Total",$L9="Yes"),$M9=0))</formula>
    </cfRule>
  </conditionalFormatting>
  <pageMargins left="0.7" right="0.7" top="0.75" bottom="0.75" header="0.3" footer="0.3"/>
  <pageSetup scale="43"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Table</vt:lpstr>
      <vt:lpstr>Point Req</vt:lpstr>
      <vt:lpstr>Retired</vt:lpstr>
      <vt:lpstr>New</vt:lpstr>
      <vt:lpstr>Table!_MailEndCompose</vt:lpstr>
      <vt:lpstr>Retired!Print_Area</vt:lpstr>
      <vt:lpstr>Table!Print_Area</vt:lpstr>
      <vt:lpstr>New!Print_Titles</vt:lpstr>
      <vt:lpstr>Retired!Print_Titles</vt:lpstr>
      <vt:lpstr>Table!Print_Titles</vt:lpstr>
    </vt:vector>
  </TitlesOfParts>
  <Company>GlaxoSmithKline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was70678</dc:creator>
  <cp:lastModifiedBy>MichaelWhite</cp:lastModifiedBy>
  <cp:revision/>
  <cp:lastPrinted>2017-07-13T20:31:39Z</cp:lastPrinted>
  <dcterms:created xsi:type="dcterms:W3CDTF">2014-01-07T18:10:17Z</dcterms:created>
  <dcterms:modified xsi:type="dcterms:W3CDTF">2017-09-18T02:41:22Z</dcterms:modified>
</cp:coreProperties>
</file>