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 Drives\Niagara Shared Items\Registration\Athlete-Registration-Graphs\"/>
    </mc:Choice>
  </mc:AlternateContent>
  <bookViews>
    <workbookView xWindow="-23" yWindow="7463" windowWidth="10140" windowHeight="2513"/>
  </bookViews>
  <sheets>
    <sheet name="Athlete Registration Graph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" i="1" l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I29" i="1" l="1"/>
  <c r="I32" i="1"/>
  <c r="H13" i="1" l="1"/>
  <c r="I13" i="1" s="1"/>
  <c r="G13" i="1"/>
  <c r="F13" i="1"/>
  <c r="E13" i="1"/>
  <c r="D13" i="1"/>
  <c r="C13" i="1"/>
  <c r="B13" i="1"/>
  <c r="S33" i="1" l="1"/>
  <c r="T33" i="1"/>
  <c r="U33" i="1"/>
  <c r="V33" i="1"/>
  <c r="W33" i="1"/>
  <c r="X33" i="1"/>
  <c r="Y33" i="1"/>
  <c r="Z33" i="1"/>
  <c r="AA33" i="1"/>
  <c r="AB33" i="1"/>
  <c r="AC33" i="1"/>
  <c r="S34" i="1"/>
  <c r="T34" i="1"/>
  <c r="U34" i="1"/>
  <c r="V34" i="1"/>
  <c r="W34" i="1"/>
  <c r="X34" i="1"/>
  <c r="Y34" i="1"/>
  <c r="Z34" i="1"/>
  <c r="AA34" i="1"/>
  <c r="AB34" i="1"/>
  <c r="AC34" i="1"/>
  <c r="S35" i="1"/>
  <c r="T35" i="1"/>
  <c r="U35" i="1"/>
  <c r="V35" i="1"/>
  <c r="W35" i="1"/>
  <c r="X35" i="1"/>
  <c r="Y35" i="1"/>
  <c r="Z35" i="1"/>
  <c r="AA35" i="1"/>
  <c r="AB35" i="1"/>
  <c r="AC35" i="1"/>
  <c r="S36" i="1"/>
  <c r="T36" i="1"/>
  <c r="U36" i="1"/>
  <c r="V36" i="1"/>
  <c r="W36" i="1"/>
  <c r="X36" i="1"/>
  <c r="Y36" i="1"/>
  <c r="Z36" i="1"/>
  <c r="AA36" i="1"/>
  <c r="AB36" i="1"/>
  <c r="AC36" i="1"/>
  <c r="S37" i="1"/>
  <c r="T37" i="1"/>
  <c r="U37" i="1"/>
  <c r="V37" i="1"/>
  <c r="W37" i="1"/>
  <c r="X37" i="1"/>
  <c r="Y37" i="1"/>
  <c r="Z37" i="1"/>
  <c r="AA37" i="1"/>
  <c r="AB37" i="1"/>
  <c r="AC37" i="1"/>
  <c r="S38" i="1"/>
  <c r="T38" i="1"/>
  <c r="U38" i="1"/>
  <c r="V38" i="1"/>
  <c r="W38" i="1"/>
  <c r="X38" i="1"/>
  <c r="Y38" i="1"/>
  <c r="Z38" i="1"/>
  <c r="AA38" i="1"/>
  <c r="AB38" i="1"/>
  <c r="AC38" i="1"/>
  <c r="S39" i="1"/>
  <c r="T39" i="1"/>
  <c r="U39" i="1"/>
  <c r="V39" i="1"/>
  <c r="W39" i="1"/>
  <c r="X39" i="1"/>
  <c r="Y39" i="1"/>
  <c r="Z39" i="1"/>
  <c r="AA39" i="1"/>
  <c r="AB39" i="1"/>
  <c r="M21" i="1"/>
  <c r="AC39" i="1"/>
  <c r="S40" i="1"/>
  <c r="T40" i="1"/>
  <c r="U40" i="1"/>
  <c r="V40" i="1"/>
  <c r="W40" i="1"/>
  <c r="X40" i="1"/>
  <c r="Y40" i="1"/>
  <c r="Z40" i="1"/>
  <c r="AA40" i="1"/>
  <c r="AB40" i="1"/>
  <c r="AC40" i="1"/>
  <c r="S41" i="1"/>
  <c r="T41" i="1"/>
  <c r="U41" i="1"/>
  <c r="V41" i="1"/>
  <c r="W41" i="1"/>
  <c r="X41" i="1"/>
  <c r="Y41" i="1"/>
  <c r="Z41" i="1"/>
  <c r="AA41" i="1"/>
  <c r="AB41" i="1"/>
  <c r="AC41" i="1"/>
  <c r="S42" i="1"/>
  <c r="T42" i="1"/>
  <c r="U42" i="1"/>
  <c r="V42" i="1"/>
  <c r="W42" i="1"/>
  <c r="X42" i="1"/>
  <c r="Y42" i="1"/>
  <c r="Z42" i="1"/>
  <c r="AA42" i="1"/>
  <c r="AB42" i="1"/>
  <c r="AC42" i="1"/>
  <c r="S43" i="1"/>
  <c r="T43" i="1"/>
  <c r="U43" i="1"/>
  <c r="V43" i="1"/>
  <c r="W43" i="1"/>
  <c r="X43" i="1"/>
  <c r="Y43" i="1"/>
  <c r="Z43" i="1"/>
  <c r="AA43" i="1"/>
  <c r="AB43" i="1"/>
  <c r="AC43" i="1"/>
  <c r="S44" i="1"/>
  <c r="T44" i="1"/>
  <c r="U44" i="1"/>
  <c r="V44" i="1"/>
  <c r="W44" i="1"/>
  <c r="X44" i="1"/>
  <c r="Y44" i="1"/>
  <c r="Z44" i="1"/>
  <c r="AA44" i="1"/>
  <c r="AB44" i="1"/>
  <c r="AC44" i="1"/>
  <c r="S45" i="1"/>
  <c r="T45" i="1"/>
  <c r="U45" i="1"/>
  <c r="V45" i="1"/>
  <c r="W45" i="1"/>
  <c r="X45" i="1"/>
  <c r="Y45" i="1"/>
  <c r="Z45" i="1"/>
  <c r="AA45" i="1"/>
  <c r="AB45" i="1"/>
  <c r="AC45" i="1"/>
  <c r="S46" i="1"/>
  <c r="T46" i="1"/>
  <c r="U46" i="1"/>
  <c r="V46" i="1"/>
  <c r="W46" i="1"/>
  <c r="X46" i="1"/>
  <c r="Y46" i="1"/>
  <c r="Z46" i="1"/>
  <c r="AA46" i="1"/>
  <c r="AB46" i="1"/>
  <c r="AC46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N6" i="1"/>
  <c r="N4" i="1"/>
  <c r="N5" i="1"/>
  <c r="B43" i="1"/>
  <c r="B39" i="1"/>
  <c r="B35" i="1"/>
  <c r="B44" i="1"/>
  <c r="B46" i="1"/>
  <c r="B42" i="1"/>
  <c r="B38" i="1"/>
  <c r="B34" i="1"/>
  <c r="B36" i="1"/>
  <c r="B45" i="1"/>
  <c r="B41" i="1"/>
  <c r="B37" i="1"/>
  <c r="B33" i="1"/>
  <c r="B40" i="1"/>
  <c r="B29" i="1"/>
  <c r="N10" i="1"/>
  <c r="N9" i="1"/>
  <c r="N8" i="1"/>
  <c r="N7" i="1"/>
  <c r="N3" i="1"/>
  <c r="N2" i="1"/>
  <c r="C32" i="1"/>
  <c r="C36" i="1"/>
  <c r="C33" i="1"/>
  <c r="C35" i="1"/>
  <c r="C37" i="1"/>
  <c r="C34" i="1"/>
  <c r="C46" i="1"/>
  <c r="C41" i="1"/>
  <c r="J29" i="1"/>
  <c r="K29" i="1"/>
  <c r="L29" i="1"/>
  <c r="M29" i="1"/>
  <c r="B32" i="1"/>
  <c r="T32" i="1" l="1"/>
  <c r="D32" i="1"/>
  <c r="D37" i="1"/>
  <c r="D36" i="1"/>
  <c r="D38" i="1"/>
  <c r="D42" i="1"/>
  <c r="D41" i="1"/>
  <c r="D40" i="1"/>
  <c r="D35" i="1"/>
  <c r="D46" i="1"/>
  <c r="D45" i="1"/>
  <c r="D44" i="1"/>
  <c r="D39" i="1"/>
  <c r="D29" i="1"/>
  <c r="D33" i="1"/>
  <c r="D34" i="1"/>
  <c r="D43" i="1"/>
  <c r="C29" i="1"/>
  <c r="C42" i="1"/>
  <c r="C43" i="1"/>
  <c r="C44" i="1"/>
  <c r="S32" i="1"/>
  <c r="C45" i="1"/>
  <c r="C38" i="1"/>
  <c r="C39" i="1"/>
  <c r="C40" i="1"/>
  <c r="N11" i="1"/>
  <c r="E43" i="1" l="1"/>
  <c r="U32" i="1"/>
  <c r="E38" i="1"/>
  <c r="E33" i="1"/>
  <c r="E35" i="1"/>
  <c r="E40" i="1"/>
  <c r="E42" i="1"/>
  <c r="E37" i="1"/>
  <c r="E39" i="1"/>
  <c r="E44" i="1"/>
  <c r="E46" i="1"/>
  <c r="E41" i="1"/>
  <c r="E32" i="1"/>
  <c r="E29" i="1"/>
  <c r="E34" i="1"/>
  <c r="E45" i="1"/>
  <c r="E36" i="1"/>
  <c r="O6" i="1"/>
  <c r="O8" i="1"/>
  <c r="O7" i="1"/>
  <c r="O9" i="1"/>
  <c r="O10" i="1"/>
  <c r="O4" i="1"/>
  <c r="O11" i="1"/>
  <c r="O5" i="1"/>
  <c r="O3" i="1"/>
  <c r="O2" i="1"/>
  <c r="F29" i="1" l="1"/>
  <c r="F35" i="1"/>
  <c r="F34" i="1"/>
  <c r="F40" i="1"/>
  <c r="F41" i="1"/>
  <c r="V32" i="1"/>
  <c r="F39" i="1"/>
  <c r="F38" i="1"/>
  <c r="F44" i="1"/>
  <c r="F45" i="1"/>
  <c r="F43" i="1"/>
  <c r="F42" i="1"/>
  <c r="F33" i="1"/>
  <c r="F36" i="1"/>
  <c r="F32" i="1"/>
  <c r="F46" i="1"/>
  <c r="F37" i="1"/>
  <c r="G29" i="1" l="1"/>
  <c r="G32" i="1"/>
  <c r="G33" i="1"/>
  <c r="G41" i="1"/>
  <c r="G42" i="1"/>
  <c r="G36" i="1"/>
  <c r="G35" i="1"/>
  <c r="G45" i="1"/>
  <c r="G46" i="1"/>
  <c r="W32" i="1"/>
  <c r="G40" i="1"/>
  <c r="G39" i="1"/>
  <c r="G34" i="1"/>
  <c r="G37" i="1"/>
  <c r="G44" i="1"/>
  <c r="G43" i="1"/>
  <c r="G38" i="1"/>
  <c r="X32" i="1" l="1"/>
  <c r="H32" i="1"/>
  <c r="H29" i="1"/>
  <c r="Y32" i="1" l="1"/>
  <c r="J13" i="1"/>
  <c r="J32" i="1" l="1"/>
  <c r="Z32" i="1"/>
  <c r="K13" i="1"/>
  <c r="J44" i="1"/>
  <c r="J42" i="1"/>
  <c r="J45" i="1"/>
  <c r="J36" i="1"/>
  <c r="J40" i="1"/>
  <c r="J46" i="1"/>
  <c r="J43" i="1"/>
  <c r="J35" i="1"/>
  <c r="J37" i="1"/>
  <c r="J41" i="1"/>
  <c r="J39" i="1"/>
  <c r="J38" i="1"/>
  <c r="J34" i="1"/>
  <c r="J33" i="1"/>
  <c r="K43" i="1" l="1"/>
  <c r="K40" i="1"/>
  <c r="AA32" i="1"/>
  <c r="K37" i="1"/>
  <c r="L13" i="1"/>
  <c r="K34" i="1"/>
  <c r="K38" i="1"/>
  <c r="K46" i="1"/>
  <c r="K45" i="1"/>
  <c r="K39" i="1"/>
  <c r="K44" i="1"/>
  <c r="K42" i="1"/>
  <c r="K32" i="1"/>
  <c r="K36" i="1"/>
  <c r="K35" i="1"/>
  <c r="K41" i="1"/>
  <c r="K33" i="1"/>
  <c r="L44" i="1" l="1"/>
  <c r="L37" i="1"/>
  <c r="L39" i="1"/>
  <c r="L40" i="1"/>
  <c r="L35" i="1"/>
  <c r="M13" i="1"/>
  <c r="L34" i="1"/>
  <c r="L32" i="1"/>
  <c r="L36" i="1"/>
  <c r="L43" i="1"/>
  <c r="L41" i="1"/>
  <c r="AB32" i="1"/>
  <c r="L33" i="1"/>
  <c r="L38" i="1"/>
  <c r="L46" i="1"/>
  <c r="L42" i="1"/>
  <c r="L45" i="1"/>
  <c r="M36" i="1" l="1"/>
  <c r="M44" i="1"/>
  <c r="M35" i="1"/>
  <c r="M39" i="1"/>
  <c r="M43" i="1"/>
  <c r="M38" i="1"/>
  <c r="M42" i="1"/>
  <c r="M37" i="1"/>
  <c r="M32" i="1"/>
  <c r="AC32" i="1"/>
  <c r="M46" i="1"/>
  <c r="M40" i="1"/>
  <c r="M34" i="1"/>
  <c r="M45" i="1"/>
  <c r="M41" i="1"/>
  <c r="M33" i="1"/>
</calcChain>
</file>

<file path=xl/sharedStrings.xml><?xml version="1.0" encoding="utf-8"?>
<sst xmlns="http://schemas.openxmlformats.org/spreadsheetml/2006/main" count="124" uniqueCount="58">
  <si>
    <t>2004</t>
  </si>
  <si>
    <t>2005</t>
  </si>
  <si>
    <t>2006</t>
  </si>
  <si>
    <t>2007</t>
  </si>
  <si>
    <t>2008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</si>
  <si>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</si>
  <si>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</si>
  <si>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</si>
  <si>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</si>
  <si>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</si>
  <si>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</si>
  <si>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</si>
  <si>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</si>
  <si>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</si>
  <si>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</si>
  <si>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</si>
  <si>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</si>
  <si>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2009</t>
  </si>
  <si>
    <t>2010</t>
  </si>
  <si>
    <t>Athlete - New</t>
  </si>
  <si>
    <t>Athlete - Renew</t>
  </si>
  <si>
    <t>Outreach - New</t>
  </si>
  <si>
    <t>Outreach - Renew</t>
  </si>
  <si>
    <t>Total</t>
  </si>
  <si>
    <t>2011</t>
  </si>
  <si>
    <t>2012</t>
  </si>
  <si>
    <t>Percent</t>
  </si>
  <si>
    <t>2013</t>
  </si>
  <si>
    <t>Seasonal - New</t>
  </si>
  <si>
    <t>Seasonal - Renew</t>
  </si>
  <si>
    <t>2014</t>
  </si>
  <si>
    <t>2015</t>
  </si>
  <si>
    <t>2016</t>
  </si>
  <si>
    <t>2017</t>
  </si>
  <si>
    <t>2018</t>
  </si>
  <si>
    <t>Stdev</t>
  </si>
  <si>
    <t>This area shows how the current year compares to the previous years</t>
  </si>
  <si>
    <t>2019 versus</t>
  </si>
  <si>
    <t>2019</t>
  </si>
  <si>
    <t>Flex - New</t>
  </si>
  <si>
    <t>Flex - Renew</t>
  </si>
  <si>
    <t>Flex - Upgrade</t>
  </si>
  <si>
    <t>This area shows how each year compares to the previous years</t>
  </si>
  <si>
    <t>2019 Versus</t>
  </si>
  <si>
    <t>2009 Versus</t>
  </si>
  <si>
    <t>2018 Versus</t>
  </si>
  <si>
    <t>2017 Versus</t>
  </si>
  <si>
    <t>2016 Versus</t>
  </si>
  <si>
    <t>2014 Versus</t>
  </si>
  <si>
    <t>2013 Versus</t>
  </si>
  <si>
    <t>2012 Versus</t>
  </si>
  <si>
    <t>2011 Versus</t>
  </si>
  <si>
    <t>2010 Versus</t>
  </si>
  <si>
    <t>2008 Versus</t>
  </si>
  <si>
    <t>2007 Versus</t>
  </si>
  <si>
    <t>2006 Versus</t>
  </si>
  <si>
    <t>2005 Versus</t>
  </si>
  <si>
    <t>2015 Versus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</si>
</sst>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9" fontId="0" fillId="0" borderId="0" xfId="1" applyFont="1"/>
    <xf numFmtId="0" fontId="3" fillId="0" borderId="0" xfId="0" applyFont="1" applyAlignment="1">
      <alignment horizontal="right"/>
    </xf>
    <xf numFmtId="49" fontId="2" fillId="0" borderId="0" xfId="0" applyNumberFormat="1" applyFont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164" fontId="0" fillId="0" borderId="0" xfId="1" applyNumberFormat="1" applyFont="1"/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2" fillId="2" borderId="0" xfId="0" applyNumberFormat="1" applyFont="1" applyFill="1"/>
    <xf numFmtId="49" fontId="0" fillId="2" borderId="0" xfId="0" applyNumberFormat="1" applyFill="1"/>
    <xf numFmtId="49" fontId="2" fillId="3" borderId="0" xfId="0" applyNumberFormat="1" applyFont="1" applyFill="1"/>
    <xf numFmtId="49" fontId="0" fillId="3" borderId="0" xfId="0" applyNumberFormat="1" applyFill="1"/>
    <xf numFmtId="49" fontId="2" fillId="4" borderId="0" xfId="0" applyNumberFormat="1" applyFont="1" applyFill="1"/>
    <xf numFmtId="49" fontId="0" fillId="4" borderId="0" xfId="0" applyNumberFormat="1" applyFill="1"/>
    <xf numFmtId="49" fontId="2" fillId="5" borderId="0" xfId="0" applyNumberFormat="1" applyFont="1" applyFill="1"/>
    <xf numFmtId="49" fontId="0" fillId="5" borderId="0" xfId="0" applyNumberFormat="1" applyFill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Fill="1" applyBorder="1"/>
    <xf numFmtId="3" fontId="0" fillId="0" borderId="0" xfId="0" applyNumberFormat="1" applyFill="1"/>
    <xf numFmtId="3" fontId="2" fillId="2" borderId="0" xfId="0" applyNumberFormat="1" applyFont="1" applyFill="1" applyAlignment="1">
      <alignment horizontal="right"/>
    </xf>
    <xf numFmtId="3" fontId="0" fillId="3" borderId="0" xfId="0" applyNumberFormat="1" applyFill="1"/>
    <xf numFmtId="3" fontId="0" fillId="4" borderId="0" xfId="0" applyNumberFormat="1" applyFill="1"/>
    <xf numFmtId="3" fontId="0" fillId="5" borderId="0" xfId="0" applyNumberFormat="1" applyFill="1"/>
    <xf numFmtId="3" fontId="0" fillId="5" borderId="0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3" borderId="0" xfId="0" applyNumberFormat="1" applyFill="1" applyBorder="1"/>
    <xf numFmtId="3" fontId="0" fillId="4" borderId="0" xfId="0" applyNumberFormat="1" applyFill="1" applyBorder="1"/>
    <xf numFmtId="49" fontId="2" fillId="0" borderId="0" xfId="0" quotePrefix="1" applyNumberFormat="1" applyFont="1"/>
    <xf numFmtId="49" fontId="0" fillId="5" borderId="0" xfId="0" quotePrefix="1" applyNumberFormat="1" applyFill="1"/>
    <xf numFmtId="3" fontId="2" fillId="5" borderId="0" xfId="0" applyNumberFormat="1" applyFont="1" applyFill="1" applyAlignment="1">
      <alignment horizontal="right"/>
    </xf>
    <xf numFmtId="1" fontId="0" fillId="0" borderId="0" xfId="0" applyNumberFormat="1"/>
    <xf numFmtId="3" fontId="2" fillId="4" borderId="0" xfId="0" applyNumberFormat="1" applyFont="1" applyFill="1" applyAlignment="1">
      <alignment horizontal="right"/>
    </xf>
    <xf numFmtId="9" fontId="3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4" fillId="0" borderId="0" xfId="0" applyFont="1" applyAlignment="1"/>
    <xf numFmtId="1" fontId="0" fillId="6" borderId="0" xfId="0" applyNumberFormat="1" applyFill="1"/>
    <xf numFmtId="3" fontId="0" fillId="6" borderId="0" xfId="0" applyNumberFormat="1" applyFill="1"/>
    <xf numFmtId="9" fontId="5" fillId="0" borderId="0" xfId="0" applyNumberFormat="1" applyFont="1" applyAlignment="1">
      <alignment horizontal="right"/>
    </xf>
    <xf numFmtId="9" fontId="6" fillId="0" borderId="0" xfId="1" applyFont="1"/>
    <xf numFmtId="9" fontId="2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Athlete Registrations by Month</a:t>
            </a:r>
          </a:p>
        </c:rich>
      </c:tx>
      <c:layout>
        <c:manualLayout>
          <c:xMode val="edge"/>
          <c:yMode val="edge"/>
          <c:x val="0.25537007719859528"/>
          <c:y val="2.7777822102580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52512989279365"/>
          <c:y val="0.14379107911924141"/>
          <c:w val="0.86276899913356264"/>
          <c:h val="0.6274519816112345"/>
        </c:manualLayout>
      </c:layout>
      <c:lineChart>
        <c:grouping val="standard"/>
        <c:varyColors val="0"/>
        <c:ser>
          <c:idx val="15"/>
          <c:order val="0"/>
          <c:tx>
            <c:v>2019</c:v>
          </c:tx>
          <c:cat>
            <c:strRef>
              <c:f>'Athlete Registration Graph'!$B$12:$M$12</c:f>
              <c:strCache>
                <c:ptCount val="12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'Athlete Registration Graph'!$B$13:$I$13</c:f>
              <c:numCache>
                <c:formatCode>#,##0</c:formatCode>
                <c:ptCount val="8"/>
                <c:pt idx="0">
                  <c:v>689</c:v>
                </c:pt>
                <c:pt idx="1">
                  <c:v>2038</c:v>
                </c:pt>
                <c:pt idx="2">
                  <c:v>3134</c:v>
                </c:pt>
                <c:pt idx="3">
                  <c:v>4106</c:v>
                </c:pt>
                <c:pt idx="4">
                  <c:v>4594</c:v>
                </c:pt>
                <c:pt idx="5">
                  <c:v>4704</c:v>
                </c:pt>
                <c:pt idx="6">
                  <c:v>4852</c:v>
                </c:pt>
                <c:pt idx="7">
                  <c:v>5059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40-4C34-A95D-F6D8382EDE22}"/>
            </c:ext>
          </c:extLst>
        </c:ser>
        <c:ser>
          <c:idx val="14"/>
          <c:order val="1"/>
          <c:tx>
            <c:v>2018</c:v>
          </c:tx>
          <c:cat>
            <c:strRef>
              <c:f>'Athlete Registration Graph'!$B$12:$M$12</c:f>
              <c:strCache>
                <c:ptCount val="12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'Athlete Registration Graph'!$B$14:$M$14</c:f>
              <c:numCache>
                <c:formatCode>#,##0</c:formatCode>
                <c:ptCount val="12"/>
                <c:pt idx="0">
                  <c:v>802</c:v>
                </c:pt>
                <c:pt idx="1">
                  <c:v>2590</c:v>
                </c:pt>
                <c:pt idx="2">
                  <c:v>3325</c:v>
                </c:pt>
                <c:pt idx="3">
                  <c:v>4138</c:v>
                </c:pt>
                <c:pt idx="4">
                  <c:v>4625</c:v>
                </c:pt>
                <c:pt idx="5">
                  <c:v>4833</c:v>
                </c:pt>
                <c:pt idx="6">
                  <c:v>4906</c:v>
                </c:pt>
                <c:pt idx="7">
                  <c:v>5114</c:v>
                </c:pt>
                <c:pt idx="8">
                  <c:v>5354</c:v>
                </c:pt>
                <c:pt idx="9">
                  <c:v>5472</c:v>
                </c:pt>
                <c:pt idx="10">
                  <c:v>5669</c:v>
                </c:pt>
                <c:pt idx="11">
                  <c:v>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6B-4320-BAE7-BB2C90CE9D5B}"/>
            </c:ext>
          </c:extLst>
        </c:ser>
        <c:ser>
          <c:idx val="0"/>
          <c:order val="2"/>
          <c:tx>
            <c:strRef>
              <c:f>'Athlete Registration Graph'!$A$15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'Athlete Registration Graph'!$B$12:$M$12</c:f>
              <c:strCache>
                <c:ptCount val="12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'Athlete Registration Graph'!$B$15:$M$15</c:f>
              <c:numCache>
                <c:formatCode>#,##0</c:formatCode>
                <c:ptCount val="12"/>
                <c:pt idx="0">
                  <c:v>941</c:v>
                </c:pt>
                <c:pt idx="1">
                  <c:v>2732</c:v>
                </c:pt>
                <c:pt idx="2">
                  <c:v>3497</c:v>
                </c:pt>
                <c:pt idx="3">
                  <c:v>4627</c:v>
                </c:pt>
                <c:pt idx="4">
                  <c:v>5128</c:v>
                </c:pt>
                <c:pt idx="5">
                  <c:v>5306</c:v>
                </c:pt>
                <c:pt idx="6">
                  <c:v>5372</c:v>
                </c:pt>
                <c:pt idx="7">
                  <c:v>5479</c:v>
                </c:pt>
                <c:pt idx="8">
                  <c:v>5732</c:v>
                </c:pt>
                <c:pt idx="9">
                  <c:v>5846</c:v>
                </c:pt>
                <c:pt idx="10">
                  <c:v>6018</c:v>
                </c:pt>
                <c:pt idx="11">
                  <c:v>6029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E22-4C84-8C2C-4A8471090635}"/>
            </c:ext>
          </c:extLst>
        </c:ser>
        <c:ser>
          <c:idx val="1"/>
          <c:order val="3"/>
          <c:tx>
            <c:strRef>
              <c:f>'Athlete Registration Graph'!$A$16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'Athlete Registration Graph'!$B$12:$M$12</c:f>
              <c:strCache>
                <c:ptCount val="12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'Athlete Registration Graph'!$B$16:$M$16</c:f>
              <c:numCache>
                <c:formatCode>#,##0</c:formatCode>
                <c:ptCount val="12"/>
                <c:pt idx="0">
                  <c:v>547</c:v>
                </c:pt>
                <c:pt idx="1">
                  <c:v>2354</c:v>
                </c:pt>
                <c:pt idx="2">
                  <c:v>3175</c:v>
                </c:pt>
                <c:pt idx="3">
                  <c:v>4023</c:v>
                </c:pt>
                <c:pt idx="4">
                  <c:v>4865</c:v>
                </c:pt>
                <c:pt idx="5">
                  <c:v>5060</c:v>
                </c:pt>
                <c:pt idx="6">
                  <c:v>5107</c:v>
                </c:pt>
                <c:pt idx="7">
                  <c:v>5208</c:v>
                </c:pt>
                <c:pt idx="8">
                  <c:v>5462</c:v>
                </c:pt>
                <c:pt idx="9">
                  <c:v>5577</c:v>
                </c:pt>
                <c:pt idx="10">
                  <c:v>5690</c:v>
                </c:pt>
                <c:pt idx="11">
                  <c:v>5703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E22-4C84-8C2C-4A8471090635}"/>
            </c:ext>
          </c:extLst>
        </c:ser>
        <c:ser>
          <c:idx val="2"/>
          <c:order val="4"/>
          <c:tx>
            <c:strRef>
              <c:f>'Athlete Registration Graph'!$A$17</c:f>
              <c:strCache>
                <c:ptCount val="1"/>
                <c:pt idx="0">
                  <c:v>2015</c:v>
                </c:pt>
              </c:strCache>
              <c:extLst xmlns:c15="http://schemas.microsoft.com/office/drawing/2012/chart"/>
            </c:strRef>
          </c:tx>
          <c:cat>
            <c:strRef>
              <c:f>'Athlete Registration Graph'!$B$12:$M$12</c:f>
              <c:strCache>
                <c:ptCount val="12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  <c:extLst xmlns:c15="http://schemas.microsoft.com/office/drawing/2012/chart"/>
            </c:strRef>
          </c:cat>
          <c:val>
            <c:numRef>
              <c:f>'Athlete Registration Graph'!$B$17:$M$17</c:f>
              <c:numCache>
                <c:formatCode>#,##0</c:formatCode>
                <c:ptCount val="12"/>
                <c:pt idx="0">
                  <c:v>456</c:v>
                </c:pt>
                <c:pt idx="1">
                  <c:v>2228</c:v>
                </c:pt>
                <c:pt idx="2">
                  <c:v>3126</c:v>
                </c:pt>
                <c:pt idx="3">
                  <c:v>4441</c:v>
                </c:pt>
                <c:pt idx="4">
                  <c:v>4946</c:v>
                </c:pt>
                <c:pt idx="5">
                  <c:v>5110</c:v>
                </c:pt>
                <c:pt idx="6">
                  <c:v>5199</c:v>
                </c:pt>
                <c:pt idx="7">
                  <c:v>5366</c:v>
                </c:pt>
                <c:pt idx="8">
                  <c:v>5607</c:v>
                </c:pt>
                <c:pt idx="9">
                  <c:v>5701</c:v>
                </c:pt>
                <c:pt idx="10">
                  <c:v>5844</c:v>
                </c:pt>
                <c:pt idx="11">
                  <c:v>5862</c:v>
                </c:pt>
              </c:numCache>
              <c:extLst xmlns:c15="http://schemas.microsoft.com/office/drawing/2012/chart"/>
            </c:numRef>
          </c: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2-6E22-4C84-8C2C-4A8471090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94992"/>
        <c:axId val="148093032"/>
        <c:extLst>
          <c:ext xmlns:c15="http://schemas.microsoft.com/office/drawing/2012/chart" uri="{02D57815-91ED-43cb-92C2-25804820EDAC}">
            <c15:filteredLineSeries>
              <c15:ser>
                <c:idx val="3"/>
                <c:order val="5"/>
                <c:tx>
                  <c:strRef>
                    <c:extLst>
                      <c:ext uri="{02D57815-91ED-43cb-92C2-25804820EDAC}">
                        <c15:formulaRef>
                          <c15:sqref>'Athlete Registration Graph'!$A$18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ln w="9525">
                    <a:solidFill>
                      <a:schemeClr val="tx1"/>
                    </a:solidFill>
                    <a:prstDash val="solid"/>
                  </a:ln>
                </c:spPr>
                <c:marker>
                  <c:symbol val="triangle"/>
                  <c:size val="2"/>
                  <c:spPr>
                    <a:solidFill>
                      <a:schemeClr val="tx1"/>
                    </a:solidFill>
                    <a:ln>
                      <a:solidFill>
                        <a:schemeClr val="tx1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'Athlete Registration Graph'!$B$12:$M$12</c15:sqref>
                        </c15:formulaRef>
                      </c:ext>
                    </c:extLst>
                    <c:strCache>
                      <c:ptCount val="12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  <c:pt idx="10">
                        <c:v>July</c:v>
                      </c:pt>
                      <c:pt idx="11">
                        <c:v>August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'Athlete Registration Graph'!$B$18:$M$18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194</c:v>
                      </c:pt>
                      <c:pt idx="1">
                        <c:v>2608</c:v>
                      </c:pt>
                      <c:pt idx="2">
                        <c:v>3601</c:v>
                      </c:pt>
                      <c:pt idx="3">
                        <c:v>4625</c:v>
                      </c:pt>
                      <c:pt idx="4">
                        <c:v>5192</c:v>
                      </c:pt>
                      <c:pt idx="5">
                        <c:v>5371</c:v>
                      </c:pt>
                      <c:pt idx="6">
                        <c:v>5495</c:v>
                      </c:pt>
                      <c:pt idx="7">
                        <c:v>5642</c:v>
                      </c:pt>
                      <c:pt idx="8">
                        <c:v>5987</c:v>
                      </c:pt>
                      <c:pt idx="9">
                        <c:v>6077</c:v>
                      </c:pt>
                      <c:pt idx="10">
                        <c:v>6251</c:v>
                      </c:pt>
                      <c:pt idx="11">
                        <c:v>6283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3-6E22-4C84-8C2C-4A8471090635}"/>
                  </c:ext>
                </c:extLst>
              </c15:ser>
            </c15:filteredLineSeries>
            <c15:filteredLine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Graph'!$A$19</c15:sqref>
                        </c15:formulaRef>
                      </c:ext>
                    </c:extLst>
                    <c:strCache>
                      <c:ptCount val="1"/>
                      <c:pt idx="0">
                        <c:v>2013</c:v>
                      </c:pt>
                    </c:strCache>
                  </c:strRef>
                </c:tx>
                <c:spPr>
                  <a:ln w="9525">
                    <a:solidFill>
                      <a:schemeClr val="tx1"/>
                    </a:solidFill>
                    <a:prstDash val="solid"/>
                  </a:ln>
                </c:spPr>
                <c:marker>
                  <c:symbol val="triangle"/>
                  <c:size val="2"/>
                  <c:spPr>
                    <a:solidFill>
                      <a:schemeClr val="tx1"/>
                    </a:solidFill>
                    <a:ln>
                      <a:solidFill>
                        <a:schemeClr val="tx1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Graph'!$B$12:$M$12</c15:sqref>
                        </c15:formulaRef>
                      </c:ext>
                    </c:extLst>
                    <c:strCache>
                      <c:ptCount val="12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  <c:pt idx="10">
                        <c:v>July</c:v>
                      </c:pt>
                      <c:pt idx="11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Graph'!$B$19:$M$19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364</c:v>
                      </c:pt>
                      <c:pt idx="1">
                        <c:v>2888</c:v>
                      </c:pt>
                      <c:pt idx="2">
                        <c:v>3913</c:v>
                      </c:pt>
                      <c:pt idx="3">
                        <c:v>4797</c:v>
                      </c:pt>
                      <c:pt idx="4">
                        <c:v>5298</c:v>
                      </c:pt>
                      <c:pt idx="5">
                        <c:v>5559</c:v>
                      </c:pt>
                      <c:pt idx="6">
                        <c:v>5670</c:v>
                      </c:pt>
                      <c:pt idx="7">
                        <c:v>5825</c:v>
                      </c:pt>
                      <c:pt idx="8">
                        <c:v>6199</c:v>
                      </c:pt>
                      <c:pt idx="9">
                        <c:v>6306</c:v>
                      </c:pt>
                      <c:pt idx="10">
                        <c:v>6461</c:v>
                      </c:pt>
                      <c:pt idx="11">
                        <c:v>6478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E22-4C84-8C2C-4A8471090635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Graph'!$A$20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ln w="9525">
                    <a:solidFill>
                      <a:schemeClr val="tx1"/>
                    </a:solidFill>
                    <a:prstDash val="solid"/>
                  </a:ln>
                </c:spPr>
                <c:marker>
                  <c:symbol val="triangle"/>
                  <c:size val="2"/>
                  <c:spPr>
                    <a:solidFill>
                      <a:schemeClr val="tx1"/>
                    </a:solidFill>
                    <a:ln>
                      <a:solidFill>
                        <a:schemeClr val="tx1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Graph'!$B$12:$M$12</c15:sqref>
                        </c15:formulaRef>
                      </c:ext>
                    </c:extLst>
                    <c:strCache>
                      <c:ptCount val="12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  <c:pt idx="10">
                        <c:v>July</c:v>
                      </c:pt>
                      <c:pt idx="11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Graph'!$B$20:$M$20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</c:v>
                      </c:pt>
                      <c:pt idx="1">
                        <c:v>2256</c:v>
                      </c:pt>
                      <c:pt idx="2">
                        <c:v>3203</c:v>
                      </c:pt>
                      <c:pt idx="3">
                        <c:v>4199</c:v>
                      </c:pt>
                      <c:pt idx="4">
                        <c:v>4689</c:v>
                      </c:pt>
                      <c:pt idx="5">
                        <c:v>4935</c:v>
                      </c:pt>
                      <c:pt idx="6">
                        <c:v>5091</c:v>
                      </c:pt>
                      <c:pt idx="7">
                        <c:v>5199</c:v>
                      </c:pt>
                      <c:pt idx="8">
                        <c:v>5393</c:v>
                      </c:pt>
                      <c:pt idx="9">
                        <c:v>5602</c:v>
                      </c:pt>
                      <c:pt idx="10">
                        <c:v>5715</c:v>
                      </c:pt>
                      <c:pt idx="11">
                        <c:v>5737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E22-4C84-8C2C-4A8471090635}"/>
                  </c:ext>
                </c:extLst>
              </c15:ser>
            </c15:filteredLineSeries>
            <c15:filteredLineSeries>
              <c15:ser>
                <c:idx val="6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Graph'!$A$21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ln w="9525">
                    <a:solidFill>
                      <a:schemeClr val="tx1"/>
                    </a:solidFill>
                  </a:ln>
                </c:spPr>
                <c:marker>
                  <c:symbol val="triangle"/>
                  <c:size val="2"/>
                  <c:spPr>
                    <a:solidFill>
                      <a:schemeClr val="tx1"/>
                    </a:solidFill>
                    <a:ln w="9525">
                      <a:solidFill>
                        <a:schemeClr val="tx1"/>
                      </a:solidFill>
                    </a:ln>
                  </c:spPr>
                </c:marker>
                <c:dPt>
                  <c:idx val="1"/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6-6E22-4C84-8C2C-4A8471090635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Graph'!$B$12:$M$12</c15:sqref>
                        </c15:formulaRef>
                      </c:ext>
                    </c:extLst>
                    <c:strCache>
                      <c:ptCount val="12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  <c:pt idx="10">
                        <c:v>July</c:v>
                      </c:pt>
                      <c:pt idx="11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Graph'!$B$21:$M$21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112</c:v>
                      </c:pt>
                      <c:pt idx="1">
                        <c:v>2025</c:v>
                      </c:pt>
                      <c:pt idx="2">
                        <c:v>3280</c:v>
                      </c:pt>
                      <c:pt idx="3">
                        <c:v>4064</c:v>
                      </c:pt>
                      <c:pt idx="4">
                        <c:v>4915</c:v>
                      </c:pt>
                      <c:pt idx="5">
                        <c:v>5121</c:v>
                      </c:pt>
                      <c:pt idx="6">
                        <c:v>5244</c:v>
                      </c:pt>
                      <c:pt idx="7">
                        <c:v>5323</c:v>
                      </c:pt>
                      <c:pt idx="8">
                        <c:v>5513</c:v>
                      </c:pt>
                      <c:pt idx="9">
                        <c:v>5701</c:v>
                      </c:pt>
                      <c:pt idx="10">
                        <c:v>5828</c:v>
                      </c:pt>
                      <c:pt idx="11">
                        <c:v>5828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E22-4C84-8C2C-4A8471090635}"/>
                  </c:ext>
                </c:extLst>
              </c15:ser>
            </c15:filteredLineSeries>
            <c15:filteredLineSeries>
              <c15:ser>
                <c:idx val="7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Graph'!$A$22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9525">
                    <a:solidFill>
                      <a:schemeClr val="tx1"/>
                    </a:solidFill>
                  </a:ln>
                </c:spPr>
                <c:marker>
                  <c:symbol val="triangle"/>
                  <c:size val="2"/>
                  <c:spPr>
                    <a:solidFill>
                      <a:schemeClr val="tx1"/>
                    </a:solidFill>
                    <a:ln>
                      <a:solidFill>
                        <a:schemeClr val="tx1"/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Graph'!$B$12:$M$12</c15:sqref>
                        </c15:formulaRef>
                      </c:ext>
                    </c:extLst>
                    <c:strCache>
                      <c:ptCount val="12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  <c:pt idx="10">
                        <c:v>July</c:v>
                      </c:pt>
                      <c:pt idx="11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Graph'!$B$22:$M$22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255</c:v>
                      </c:pt>
                      <c:pt idx="1">
                        <c:v>2413</c:v>
                      </c:pt>
                      <c:pt idx="2">
                        <c:v>3558</c:v>
                      </c:pt>
                      <c:pt idx="3">
                        <c:v>4567</c:v>
                      </c:pt>
                      <c:pt idx="4">
                        <c:v>5190</c:v>
                      </c:pt>
                      <c:pt idx="5">
                        <c:v>5429</c:v>
                      </c:pt>
                      <c:pt idx="6">
                        <c:v>5522</c:v>
                      </c:pt>
                      <c:pt idx="7">
                        <c:v>5631</c:v>
                      </c:pt>
                      <c:pt idx="8">
                        <c:v>5913</c:v>
                      </c:pt>
                      <c:pt idx="9">
                        <c:v>6072</c:v>
                      </c:pt>
                      <c:pt idx="10">
                        <c:v>6219</c:v>
                      </c:pt>
                      <c:pt idx="11">
                        <c:v>6279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E22-4C84-8C2C-4A8471090635}"/>
                  </c:ext>
                </c:extLst>
              </c15:ser>
            </c15:filteredLineSeries>
            <c15:filteredLineSeries>
              <c15:ser>
                <c:idx val="8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Graph'!$A$23</c15:sqref>
                        </c15:formulaRef>
                      </c:ext>
                    </c:extLst>
                    <c:strCache>
                      <c:ptCount val="1"/>
                      <c:pt idx="0">
                        <c:v>2009</c:v>
                      </c:pt>
                    </c:strCache>
                  </c:strRef>
                </c:tx>
                <c:spPr>
                  <a:ln w="9525">
                    <a:solidFill>
                      <a:schemeClr val="tx1"/>
                    </a:solidFill>
                  </a:ln>
                </c:spPr>
                <c:marker>
                  <c:symbol val="triangle"/>
                  <c:size val="2"/>
                  <c:spPr>
                    <a:solidFill>
                      <a:schemeClr val="tx1"/>
                    </a:solidFill>
                    <a:ln>
                      <a:solidFill>
                        <a:schemeClr val="tx1"/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Graph'!$B$12:$M$12</c15:sqref>
                        </c15:formulaRef>
                      </c:ext>
                    </c:extLst>
                    <c:strCache>
                      <c:ptCount val="12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  <c:pt idx="10">
                        <c:v>July</c:v>
                      </c:pt>
                      <c:pt idx="11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Graph'!$B$23:$M$23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208</c:v>
                      </c:pt>
                      <c:pt idx="1">
                        <c:v>2650</c:v>
                      </c:pt>
                      <c:pt idx="2">
                        <c:v>3740</c:v>
                      </c:pt>
                      <c:pt idx="3">
                        <c:v>4863</c:v>
                      </c:pt>
                      <c:pt idx="4">
                        <c:v>5303</c:v>
                      </c:pt>
                      <c:pt idx="5">
                        <c:v>5508</c:v>
                      </c:pt>
                      <c:pt idx="6">
                        <c:v>5615</c:v>
                      </c:pt>
                      <c:pt idx="7">
                        <c:v>5759</c:v>
                      </c:pt>
                      <c:pt idx="8">
                        <c:v>6204</c:v>
                      </c:pt>
                      <c:pt idx="9">
                        <c:v>6374</c:v>
                      </c:pt>
                      <c:pt idx="10">
                        <c:v>6499</c:v>
                      </c:pt>
                      <c:pt idx="11">
                        <c:v>6543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E22-4C84-8C2C-4A8471090635}"/>
                  </c:ext>
                </c:extLst>
              </c15:ser>
            </c15:filteredLineSeries>
            <c15:filteredLineSeries>
              <c15:ser>
                <c:idx val="9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Graph'!$A$24</c15:sqref>
                        </c15:formulaRef>
                      </c:ext>
                    </c:extLst>
                    <c:strCache>
                      <c:ptCount val="1"/>
                      <c:pt idx="0">
                        <c:v>2008</c:v>
                      </c:pt>
                    </c:strCache>
                  </c:strRef>
                </c:tx>
                <c:spPr>
                  <a:ln w="9525">
                    <a:solidFill>
                      <a:schemeClr val="tx1"/>
                    </a:solidFill>
                  </a:ln>
                </c:spPr>
                <c:marker>
                  <c:symbol val="triangle"/>
                  <c:size val="2"/>
                  <c:spPr>
                    <a:solidFill>
                      <a:schemeClr val="tx1"/>
                    </a:solidFill>
                    <a:ln>
                      <a:solidFill>
                        <a:schemeClr val="tx1"/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Graph'!$B$12:$M$12</c15:sqref>
                        </c15:formulaRef>
                      </c:ext>
                    </c:extLst>
                    <c:strCache>
                      <c:ptCount val="12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  <c:pt idx="10">
                        <c:v>July</c:v>
                      </c:pt>
                      <c:pt idx="11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Graph'!$B$24:$M$24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132</c:v>
                      </c:pt>
                      <c:pt idx="1">
                        <c:v>2285</c:v>
                      </c:pt>
                      <c:pt idx="2">
                        <c:v>3418</c:v>
                      </c:pt>
                      <c:pt idx="3">
                        <c:v>4310</c:v>
                      </c:pt>
                      <c:pt idx="4">
                        <c:v>5006</c:v>
                      </c:pt>
                      <c:pt idx="5">
                        <c:v>5244</c:v>
                      </c:pt>
                      <c:pt idx="6">
                        <c:v>5349</c:v>
                      </c:pt>
                      <c:pt idx="7">
                        <c:v>5523</c:v>
                      </c:pt>
                      <c:pt idx="8">
                        <c:v>5811</c:v>
                      </c:pt>
                      <c:pt idx="9">
                        <c:v>5863</c:v>
                      </c:pt>
                      <c:pt idx="10">
                        <c:v>6064</c:v>
                      </c:pt>
                      <c:pt idx="11">
                        <c:v>6106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E22-4C84-8C2C-4A8471090635}"/>
                  </c:ext>
                </c:extLst>
              </c15:ser>
            </c15:filteredLineSeries>
            <c15:filteredLineSeries>
              <c15:ser>
                <c:idx val="10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Graph'!$A$25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chemeClr val="tx1"/>
                    </a:solidFill>
                  </a:ln>
                </c:spPr>
                <c:marker>
                  <c:symbol val="triangle"/>
                  <c:size val="2"/>
                  <c:spPr>
                    <a:solidFill>
                      <a:schemeClr val="tx1"/>
                    </a:solidFill>
                    <a:ln>
                      <a:solidFill>
                        <a:schemeClr val="tx1"/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Graph'!$B$12:$M$12</c15:sqref>
                        </c15:formulaRef>
                      </c:ext>
                    </c:extLst>
                    <c:strCache>
                      <c:ptCount val="12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  <c:pt idx="10">
                        <c:v>July</c:v>
                      </c:pt>
                      <c:pt idx="11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Graph'!$B$25:$M$25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148</c:v>
                      </c:pt>
                      <c:pt idx="1">
                        <c:v>1931</c:v>
                      </c:pt>
                      <c:pt idx="2">
                        <c:v>3064</c:v>
                      </c:pt>
                      <c:pt idx="3">
                        <c:v>4041</c:v>
                      </c:pt>
                      <c:pt idx="4">
                        <c:v>4685</c:v>
                      </c:pt>
                      <c:pt idx="5">
                        <c:v>4816</c:v>
                      </c:pt>
                      <c:pt idx="6">
                        <c:v>4974</c:v>
                      </c:pt>
                      <c:pt idx="7">
                        <c:v>5034</c:v>
                      </c:pt>
                      <c:pt idx="8">
                        <c:v>5425</c:v>
                      </c:pt>
                      <c:pt idx="9">
                        <c:v>5590</c:v>
                      </c:pt>
                      <c:pt idx="10">
                        <c:v>5666</c:v>
                      </c:pt>
                      <c:pt idx="11">
                        <c:v>5731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E22-4C84-8C2C-4A8471090635}"/>
                  </c:ext>
                </c:extLst>
              </c15:ser>
            </c15:filteredLineSeries>
            <c15:filteredLineSeries>
              <c15:ser>
                <c:idx val="11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Graph'!$A$26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chemeClr val="tx1"/>
                    </a:solidFill>
                  </a:ln>
                </c:spPr>
                <c:marker>
                  <c:symbol val="triangle"/>
                  <c:size val="2"/>
                  <c:spPr>
                    <a:solidFill>
                      <a:schemeClr val="tx1"/>
                    </a:solidFill>
                    <a:ln>
                      <a:solidFill>
                        <a:schemeClr val="tx1"/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Graph'!$B$12:$M$12</c15:sqref>
                        </c15:formulaRef>
                      </c:ext>
                    </c:extLst>
                    <c:strCache>
                      <c:ptCount val="12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  <c:pt idx="10">
                        <c:v>July</c:v>
                      </c:pt>
                      <c:pt idx="11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Graph'!$B$26:$M$26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39</c:v>
                      </c:pt>
                      <c:pt idx="1">
                        <c:v>1868</c:v>
                      </c:pt>
                      <c:pt idx="2">
                        <c:v>3264</c:v>
                      </c:pt>
                      <c:pt idx="3">
                        <c:v>4303</c:v>
                      </c:pt>
                      <c:pt idx="4">
                        <c:v>4862</c:v>
                      </c:pt>
                      <c:pt idx="5">
                        <c:v>5084</c:v>
                      </c:pt>
                      <c:pt idx="6">
                        <c:v>5200</c:v>
                      </c:pt>
                      <c:pt idx="7">
                        <c:v>5250</c:v>
                      </c:pt>
                      <c:pt idx="8">
                        <c:v>5554</c:v>
                      </c:pt>
                      <c:pt idx="9">
                        <c:v>5700</c:v>
                      </c:pt>
                      <c:pt idx="10">
                        <c:v>5844</c:v>
                      </c:pt>
                      <c:pt idx="11">
                        <c:v>5914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E22-4C84-8C2C-4A8471090635}"/>
                  </c:ext>
                </c:extLst>
              </c15:ser>
            </c15:filteredLineSeries>
            <c15:filteredLineSeries>
              <c15:ser>
                <c:idx val="12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Graph'!$A$27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9525">
                    <a:solidFill>
                      <a:schemeClr val="tx1"/>
                    </a:solidFill>
                  </a:ln>
                </c:spPr>
                <c:marker>
                  <c:spPr>
                    <a:solidFill>
                      <a:schemeClr val="tx1"/>
                    </a:solidFill>
                  </c:spPr>
                </c:marker>
                <c:dPt>
                  <c:idx val="7"/>
                  <c:marker>
                    <c:spPr>
                      <a:solidFill>
                        <a:schemeClr val="tx1"/>
                      </a:solidFill>
                      <a:ln>
                        <a:solidFill>
                          <a:schemeClr val="tx1"/>
                        </a:solidFill>
                      </a:ln>
                    </c:spPr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0459-4E27-92B5-CD7B67BB6FEB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Graph'!$B$12:$M$12</c15:sqref>
                        </c15:formulaRef>
                      </c:ext>
                    </c:extLst>
                    <c:strCache>
                      <c:ptCount val="12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  <c:pt idx="10">
                        <c:v>July</c:v>
                      </c:pt>
                      <c:pt idx="11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Graph'!$B$27:$M$27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</c:v>
                      </c:pt>
                      <c:pt idx="1">
                        <c:v>1753</c:v>
                      </c:pt>
                      <c:pt idx="2">
                        <c:v>3485</c:v>
                      </c:pt>
                      <c:pt idx="3">
                        <c:v>4485</c:v>
                      </c:pt>
                      <c:pt idx="4">
                        <c:v>4907</c:v>
                      </c:pt>
                      <c:pt idx="5">
                        <c:v>5364</c:v>
                      </c:pt>
                      <c:pt idx="6">
                        <c:v>5510</c:v>
                      </c:pt>
                      <c:pt idx="7">
                        <c:v>5621</c:v>
                      </c:pt>
                      <c:pt idx="8">
                        <c:v>5913</c:v>
                      </c:pt>
                      <c:pt idx="9">
                        <c:v>6024</c:v>
                      </c:pt>
                      <c:pt idx="10">
                        <c:v>6120</c:v>
                      </c:pt>
                      <c:pt idx="11">
                        <c:v>6120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E22-4C84-8C2C-4A8471090635}"/>
                  </c:ext>
                </c:extLst>
              </c15:ser>
            </c15:filteredLineSeries>
            <c15:filteredLineSeries>
              <c15:ser>
                <c:idx val="13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Graph'!$A$28</c15:sqref>
                        </c15:formulaRef>
                      </c:ext>
                    </c:extLst>
                    <c:strCache>
                      <c:ptCount val="1"/>
                      <c:pt idx="0">
                        <c:v>2004</c:v>
                      </c:pt>
                    </c:strCache>
                  </c:strRef>
                </c:tx>
                <c:spPr>
                  <a:ln>
                    <a:solidFill>
                      <a:schemeClr val="tx1"/>
                    </a:solidFill>
                  </a:ln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Graph'!$B$12:$M$12</c15:sqref>
                        </c15:formulaRef>
                      </c:ext>
                    </c:extLst>
                    <c:strCache>
                      <c:ptCount val="12"/>
                      <c:pt idx="0">
                        <c:v>September</c:v>
                      </c:pt>
                      <c:pt idx="1">
                        <c:v>October</c:v>
                      </c:pt>
                      <c:pt idx="2">
                        <c:v>November</c:v>
                      </c:pt>
                      <c:pt idx="3">
                        <c:v>December</c:v>
                      </c:pt>
                      <c:pt idx="4">
                        <c:v>January</c:v>
                      </c:pt>
                      <c:pt idx="5">
                        <c:v>February</c:v>
                      </c:pt>
                      <c:pt idx="6">
                        <c:v>March</c:v>
                      </c:pt>
                      <c:pt idx="7">
                        <c:v>April</c:v>
                      </c:pt>
                      <c:pt idx="8">
                        <c:v>May</c:v>
                      </c:pt>
                      <c:pt idx="9">
                        <c:v>June</c:v>
                      </c:pt>
                      <c:pt idx="10">
                        <c:v>July</c:v>
                      </c:pt>
                      <c:pt idx="11">
                        <c:v>August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'Athlete Registration Graph'!$B$28:$M$28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88</c:v>
                      </c:pt>
                      <c:pt idx="1">
                        <c:v>1050</c:v>
                      </c:pt>
                      <c:pt idx="2">
                        <c:v>2475</c:v>
                      </c:pt>
                      <c:pt idx="3">
                        <c:v>3821</c:v>
                      </c:pt>
                      <c:pt idx="4">
                        <c:v>4739</c:v>
                      </c:pt>
                      <c:pt idx="5">
                        <c:v>5009</c:v>
                      </c:pt>
                      <c:pt idx="6">
                        <c:v>5192</c:v>
                      </c:pt>
                      <c:pt idx="7">
                        <c:v>5265</c:v>
                      </c:pt>
                      <c:pt idx="8">
                        <c:v>5513</c:v>
                      </c:pt>
                      <c:pt idx="9">
                        <c:v>5672</c:v>
                      </c:pt>
                      <c:pt idx="10">
                        <c:v>5848</c:v>
                      </c:pt>
                      <c:pt idx="11">
                        <c:v>5884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459-4E27-92B5-CD7B67BB6FEB}"/>
                  </c:ext>
                </c:extLst>
              </c15:ser>
            </c15:filteredLineSeries>
          </c:ext>
        </c:extLst>
      </c:lineChart>
      <c:catAx>
        <c:axId val="14809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1909338122143756"/>
              <c:y val="0.928106056133290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093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093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Athletes</a:t>
                </a:r>
              </a:p>
            </c:rich>
          </c:tx>
          <c:layout>
            <c:manualLayout>
              <c:xMode val="edge"/>
              <c:yMode val="edge"/>
              <c:x val="1.909308988400692E-2"/>
              <c:y val="0.334967854766415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09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925906483911754"/>
          <c:y val="0.34625426723620334"/>
          <c:w val="7.0000194420141923E-2"/>
          <c:h val="0.167981747379616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ysClr val="windowText" lastClr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 horizontalDpi="-3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31750</xdr:rowOff>
    </xdr:from>
    <xdr:to>
      <xdr:col>12</xdr:col>
      <xdr:colOff>752475</xdr:colOff>
      <xdr:row>83</xdr:row>
      <xdr:rowOff>31750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zoomScaleNormal="100" workbookViewId="0">
      <selection activeCell="J1" sqref="J1"/>
    </sheetView>
  </sheetViews>
  <sheetFormatPr defaultRowHeight="12.75" x14ac:dyDescent="0.35"/>
  <cols>
    <col min="1" max="1" width="16" style="1" bestFit="1" customWidth="1"/>
    <col min="2" max="13" width="11.53125" bestFit="1" customWidth="1"/>
    <col min="16" max="16" width="13.19921875" bestFit="1" customWidth="1"/>
    <col min="17" max="17" width="5" bestFit="1" customWidth="1"/>
    <col min="18" max="29" width="11.53125" bestFit="1" customWidth="1"/>
  </cols>
  <sheetData>
    <row r="1" spans="1:15" x14ac:dyDescent="0.35">
      <c r="B1" s="2" t="s">
        <v>5</v>
      </c>
      <c r="C1" s="2" t="s">
        <v>6</v>
      </c>
      <c r="D1" s="2" t="s">
        <v>7</v>
      </c>
      <c r="E1" s="9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2" t="s">
        <v>23</v>
      </c>
      <c r="O1" s="2" t="s">
        <v>26</v>
      </c>
    </row>
    <row r="2" spans="1:15" x14ac:dyDescent="0.35">
      <c r="A2" t="s">
        <v>19</v>
      </c>
      <c r="B2" s="19">
        <v>99</v>
      </c>
      <c r="C2" s="19">
        <v>319</v>
      </c>
      <c r="D2" s="19">
        <v>221</v>
      </c>
      <c r="E2" s="19">
        <v>48</v>
      </c>
      <c r="F2" s="19">
        <v>90</v>
      </c>
      <c r="G2" s="19">
        <v>26</v>
      </c>
      <c r="H2" s="19">
        <v>26</v>
      </c>
      <c r="I2" s="19">
        <v>66</v>
      </c>
      <c r="J2" s="19"/>
      <c r="K2" s="19"/>
      <c r="L2" s="19"/>
      <c r="M2" s="19"/>
      <c r="N2" s="20">
        <f>SUM(B2:M2)</f>
        <v>895</v>
      </c>
      <c r="O2" s="8">
        <f>N2/N$11</f>
        <v>0.1769124332872109</v>
      </c>
    </row>
    <row r="3" spans="1:15" x14ac:dyDescent="0.35">
      <c r="A3" t="s">
        <v>20</v>
      </c>
      <c r="B3" s="19">
        <v>521</v>
      </c>
      <c r="C3" s="19">
        <v>828</v>
      </c>
      <c r="D3" s="19">
        <v>726</v>
      </c>
      <c r="E3" s="19">
        <v>806</v>
      </c>
      <c r="F3" s="19">
        <v>339</v>
      </c>
      <c r="G3" s="19">
        <v>58</v>
      </c>
      <c r="H3" s="19">
        <v>32</v>
      </c>
      <c r="I3" s="19">
        <v>34</v>
      </c>
      <c r="J3" s="19"/>
      <c r="K3" s="19"/>
      <c r="L3" s="19"/>
      <c r="M3" s="19"/>
      <c r="N3" s="20">
        <f t="shared" ref="N3:N6" si="0">SUM(B3:M3)</f>
        <v>3344</v>
      </c>
      <c r="O3" s="8">
        <f>N3/N$11</f>
        <v>0.66100019766752327</v>
      </c>
    </row>
    <row r="4" spans="1:15" x14ac:dyDescent="0.35">
      <c r="A4" t="s">
        <v>39</v>
      </c>
      <c r="B4" s="19">
        <v>25</v>
      </c>
      <c r="C4" s="19">
        <v>86</v>
      </c>
      <c r="D4" s="19">
        <v>26</v>
      </c>
      <c r="E4" s="19">
        <v>24</v>
      </c>
      <c r="F4" s="19">
        <v>15</v>
      </c>
      <c r="G4" s="19">
        <v>1</v>
      </c>
      <c r="H4" s="19">
        <v>52</v>
      </c>
      <c r="I4" s="19">
        <v>49</v>
      </c>
      <c r="J4" s="19"/>
      <c r="K4" s="19"/>
      <c r="L4" s="19"/>
      <c r="M4" s="19"/>
      <c r="N4" s="20">
        <f t="shared" si="0"/>
        <v>278</v>
      </c>
      <c r="O4" s="8">
        <f t="shared" ref="O4:O6" si="1">N4/N$11</f>
        <v>5.4951571456809643E-2</v>
      </c>
    </row>
    <row r="5" spans="1:15" x14ac:dyDescent="0.35">
      <c r="A5" t="s">
        <v>40</v>
      </c>
      <c r="B5" s="19">
        <v>9</v>
      </c>
      <c r="C5" s="19">
        <v>83</v>
      </c>
      <c r="D5" s="19">
        <v>11</v>
      </c>
      <c r="E5" s="19">
        <v>50</v>
      </c>
      <c r="F5" s="19">
        <v>12</v>
      </c>
      <c r="G5" s="19">
        <v>-1</v>
      </c>
      <c r="H5" s="19">
        <v>29</v>
      </c>
      <c r="I5" s="19">
        <v>10</v>
      </c>
      <c r="J5" s="19"/>
      <c r="K5" s="19"/>
      <c r="L5" s="19"/>
      <c r="M5" s="19"/>
      <c r="N5" s="20">
        <f t="shared" si="0"/>
        <v>203</v>
      </c>
      <c r="O5" s="8">
        <f t="shared" si="1"/>
        <v>4.0126507214864597E-2</v>
      </c>
    </row>
    <row r="6" spans="1:15" x14ac:dyDescent="0.35">
      <c r="A6" t="s">
        <v>41</v>
      </c>
      <c r="B6" s="19">
        <v>0</v>
      </c>
      <c r="C6" s="19">
        <v>0</v>
      </c>
      <c r="D6" s="19">
        <v>7</v>
      </c>
      <c r="E6" s="19">
        <v>9</v>
      </c>
      <c r="F6" s="19">
        <v>23</v>
      </c>
      <c r="G6" s="19">
        <v>17</v>
      </c>
      <c r="H6" s="19">
        <v>5</v>
      </c>
      <c r="I6" s="19">
        <v>2</v>
      </c>
      <c r="J6" s="19"/>
      <c r="K6" s="19"/>
      <c r="L6" s="19"/>
      <c r="M6" s="19"/>
      <c r="N6" s="20">
        <f t="shared" si="0"/>
        <v>63</v>
      </c>
      <c r="O6" s="8">
        <f t="shared" si="1"/>
        <v>1.245305396323384E-2</v>
      </c>
    </row>
    <row r="7" spans="1:15" x14ac:dyDescent="0.35">
      <c r="A7" t="s">
        <v>21</v>
      </c>
      <c r="B7" s="20">
        <v>7</v>
      </c>
      <c r="C7" s="20">
        <v>9</v>
      </c>
      <c r="D7" s="20">
        <v>37</v>
      </c>
      <c r="E7" s="20">
        <v>19</v>
      </c>
      <c r="F7" s="20">
        <v>3</v>
      </c>
      <c r="G7" s="20">
        <v>4</v>
      </c>
      <c r="H7" s="20">
        <v>2</v>
      </c>
      <c r="I7" s="20">
        <v>14</v>
      </c>
      <c r="J7" s="20"/>
      <c r="K7" s="20"/>
      <c r="L7" s="20"/>
      <c r="M7" s="20"/>
      <c r="N7" s="20">
        <f>SUM(B7:M7)</f>
        <v>95</v>
      </c>
      <c r="O7" s="8">
        <f>N7/N$11</f>
        <v>1.8778414706463728E-2</v>
      </c>
    </row>
    <row r="8" spans="1:15" x14ac:dyDescent="0.35">
      <c r="A8" t="s">
        <v>22</v>
      </c>
      <c r="B8" s="19">
        <v>28</v>
      </c>
      <c r="C8" s="19">
        <v>24</v>
      </c>
      <c r="D8" s="19">
        <v>68</v>
      </c>
      <c r="E8" s="19">
        <v>16</v>
      </c>
      <c r="F8" s="19">
        <v>6</v>
      </c>
      <c r="G8" s="19">
        <v>5</v>
      </c>
      <c r="H8" s="19">
        <v>2</v>
      </c>
      <c r="I8" s="19">
        <v>11</v>
      </c>
      <c r="J8" s="19"/>
      <c r="K8" s="19"/>
      <c r="L8" s="19"/>
      <c r="M8" s="19"/>
      <c r="N8" s="20">
        <f>SUM(B8:M8)</f>
        <v>160</v>
      </c>
      <c r="O8" s="8">
        <f>N8/N$11</f>
        <v>3.1626803716149433E-2</v>
      </c>
    </row>
    <row r="9" spans="1:15" x14ac:dyDescent="0.35">
      <c r="A9" t="s">
        <v>28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7</v>
      </c>
      <c r="J9" s="19"/>
      <c r="K9" s="19"/>
      <c r="L9" s="19"/>
      <c r="M9" s="19"/>
      <c r="N9" s="20">
        <f t="shared" ref="N9" si="2">SUM(B9:M9)</f>
        <v>7</v>
      </c>
      <c r="O9" s="8">
        <f>N9/N$11</f>
        <v>1.3836726625815379E-3</v>
      </c>
    </row>
    <row r="10" spans="1:15" x14ac:dyDescent="0.35">
      <c r="A10" t="s">
        <v>29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14</v>
      </c>
      <c r="J10" s="19"/>
      <c r="K10" s="19"/>
      <c r="L10" s="19"/>
      <c r="M10" s="19"/>
      <c r="N10" s="20">
        <f t="shared" ref="N10" si="3">SUM(B10:M10)</f>
        <v>14</v>
      </c>
      <c r="O10" s="8">
        <f>N10/N$11</f>
        <v>2.7673453251630758E-3</v>
      </c>
    </row>
    <row r="11" spans="1:15" x14ac:dyDescent="0.35">
      <c r="B11" s="20"/>
      <c r="C11" s="20"/>
      <c r="D11" s="20"/>
      <c r="E11" s="21"/>
      <c r="F11" s="22"/>
      <c r="G11" s="22"/>
      <c r="H11" s="22"/>
      <c r="I11" s="22"/>
      <c r="J11" s="22"/>
      <c r="K11" s="22"/>
      <c r="L11" s="22"/>
      <c r="M11" s="22"/>
      <c r="N11" s="20">
        <f>SUM(N2:N10)</f>
        <v>5059</v>
      </c>
      <c r="O11" s="8">
        <f>N11/N$11</f>
        <v>1</v>
      </c>
    </row>
    <row r="12" spans="1:15" x14ac:dyDescent="0.35">
      <c r="B12" s="4" t="s">
        <v>5</v>
      </c>
      <c r="C12" s="4" t="s">
        <v>6</v>
      </c>
      <c r="D12" s="4" t="s">
        <v>7</v>
      </c>
      <c r="E12" s="10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</row>
    <row r="13" spans="1:15" x14ac:dyDescent="0.35">
      <c r="A13" s="18" t="s">
        <v>38</v>
      </c>
      <c r="B13" s="26">
        <f>SUM(B2:B5,B6:B10)</f>
        <v>689</v>
      </c>
      <c r="C13" s="26">
        <f t="shared" ref="C13:I13" si="4">SUM(C2:C5,C6:C10)+B13</f>
        <v>2038</v>
      </c>
      <c r="D13" s="26">
        <f t="shared" si="4"/>
        <v>3134</v>
      </c>
      <c r="E13" s="26">
        <f t="shared" si="4"/>
        <v>4106</v>
      </c>
      <c r="F13" s="26">
        <f t="shared" si="4"/>
        <v>4594</v>
      </c>
      <c r="G13" s="26">
        <f t="shared" si="4"/>
        <v>4704</v>
      </c>
      <c r="H13" s="26">
        <f t="shared" si="4"/>
        <v>4852</v>
      </c>
      <c r="I13" s="26">
        <f t="shared" si="4"/>
        <v>5059</v>
      </c>
      <c r="J13" s="42">
        <f t="shared" ref="J13:M13" si="5">SUM(J2:J10)+I13</f>
        <v>5059</v>
      </c>
      <c r="K13" s="42">
        <f t="shared" si="5"/>
        <v>5059</v>
      </c>
      <c r="L13" s="42">
        <f t="shared" si="5"/>
        <v>5059</v>
      </c>
      <c r="M13" s="42">
        <f t="shared" si="5"/>
        <v>5059</v>
      </c>
    </row>
    <row r="14" spans="1:15" x14ac:dyDescent="0.35">
      <c r="A14" s="12" t="s">
        <v>34</v>
      </c>
      <c r="B14" s="39">
        <v>802</v>
      </c>
      <c r="C14" s="39">
        <v>2590</v>
      </c>
      <c r="D14" s="39">
        <v>3325</v>
      </c>
      <c r="E14" s="39">
        <v>4138</v>
      </c>
      <c r="F14" s="39">
        <v>4625</v>
      </c>
      <c r="G14" s="39">
        <v>4833</v>
      </c>
      <c r="H14" s="39">
        <v>4906</v>
      </c>
      <c r="I14" s="39">
        <v>5114</v>
      </c>
      <c r="J14" s="39">
        <v>5354</v>
      </c>
      <c r="K14" s="39">
        <v>5472</v>
      </c>
      <c r="L14" s="39">
        <v>5669</v>
      </c>
      <c r="M14" s="39">
        <v>5711</v>
      </c>
    </row>
    <row r="15" spans="1:15" x14ac:dyDescent="0.35">
      <c r="A15" s="14" t="s">
        <v>33</v>
      </c>
      <c r="B15" s="38">
        <v>941</v>
      </c>
      <c r="C15" s="38">
        <v>2732</v>
      </c>
      <c r="D15" s="38">
        <v>3497</v>
      </c>
      <c r="E15" s="38">
        <v>4627</v>
      </c>
      <c r="F15" s="38">
        <v>5128</v>
      </c>
      <c r="G15" s="38">
        <v>5306</v>
      </c>
      <c r="H15" s="38">
        <v>5372</v>
      </c>
      <c r="I15" s="38">
        <v>5479</v>
      </c>
      <c r="J15" s="38">
        <v>5732</v>
      </c>
      <c r="K15" s="38">
        <v>5846</v>
      </c>
      <c r="L15" s="38">
        <v>6018</v>
      </c>
      <c r="M15" s="38">
        <v>6029</v>
      </c>
      <c r="N15" s="20"/>
    </row>
    <row r="16" spans="1:15" x14ac:dyDescent="0.35">
      <c r="A16" s="16" t="s">
        <v>32</v>
      </c>
      <c r="B16" s="36">
        <v>547</v>
      </c>
      <c r="C16" s="36">
        <v>2354</v>
      </c>
      <c r="D16" s="36">
        <v>3175</v>
      </c>
      <c r="E16" s="36">
        <v>4023</v>
      </c>
      <c r="F16" s="36">
        <v>4865</v>
      </c>
      <c r="G16" s="36">
        <v>5060</v>
      </c>
      <c r="H16" s="36">
        <v>5107</v>
      </c>
      <c r="I16" s="36">
        <v>5208</v>
      </c>
      <c r="J16" s="36">
        <v>5462</v>
      </c>
      <c r="K16" s="36">
        <v>5577</v>
      </c>
      <c r="L16" s="36">
        <v>5690</v>
      </c>
      <c r="M16" s="36">
        <v>5703</v>
      </c>
      <c r="N16" s="20"/>
    </row>
    <row r="17" spans="1:29" x14ac:dyDescent="0.35">
      <c r="A17" s="33" t="s">
        <v>31</v>
      </c>
      <c r="B17" s="34">
        <v>456</v>
      </c>
      <c r="C17" s="34">
        <v>2228</v>
      </c>
      <c r="D17" s="34">
        <v>3126</v>
      </c>
      <c r="E17" s="34">
        <v>4441</v>
      </c>
      <c r="F17" s="34">
        <v>4946</v>
      </c>
      <c r="G17" s="34">
        <v>5110</v>
      </c>
      <c r="H17" s="34">
        <v>5199</v>
      </c>
      <c r="I17" s="34">
        <v>5366</v>
      </c>
      <c r="J17" s="34">
        <v>5607</v>
      </c>
      <c r="K17" s="34">
        <v>5701</v>
      </c>
      <c r="L17" s="34">
        <v>5844</v>
      </c>
      <c r="M17" s="34">
        <v>5862</v>
      </c>
      <c r="N17" s="20"/>
    </row>
    <row r="18" spans="1:29" x14ac:dyDescent="0.35">
      <c r="A18" s="11" t="s">
        <v>30</v>
      </c>
      <c r="B18" s="23">
        <v>194</v>
      </c>
      <c r="C18" s="23">
        <v>2608</v>
      </c>
      <c r="D18" s="23">
        <v>3601</v>
      </c>
      <c r="E18" s="23">
        <v>4625</v>
      </c>
      <c r="F18" s="23">
        <v>5192</v>
      </c>
      <c r="G18" s="23">
        <v>5371</v>
      </c>
      <c r="H18" s="23">
        <v>5495</v>
      </c>
      <c r="I18" s="23">
        <v>5642</v>
      </c>
      <c r="J18" s="23">
        <v>5987</v>
      </c>
      <c r="K18" s="23">
        <v>6077</v>
      </c>
      <c r="L18" s="23">
        <v>6251</v>
      </c>
      <c r="M18" s="23">
        <v>6283</v>
      </c>
      <c r="N18" s="20"/>
    </row>
    <row r="19" spans="1:29" x14ac:dyDescent="0.35">
      <c r="A19" s="13" t="s">
        <v>27</v>
      </c>
      <c r="B19" s="24">
        <v>364</v>
      </c>
      <c r="C19" s="24">
        <v>2888</v>
      </c>
      <c r="D19" s="24">
        <v>3913</v>
      </c>
      <c r="E19" s="24">
        <v>4797</v>
      </c>
      <c r="F19" s="24">
        <v>5298</v>
      </c>
      <c r="G19" s="24">
        <v>5559</v>
      </c>
      <c r="H19" s="24">
        <v>5670</v>
      </c>
      <c r="I19" s="24">
        <v>5825</v>
      </c>
      <c r="J19" s="24">
        <v>6199</v>
      </c>
      <c r="K19" s="24">
        <v>6306</v>
      </c>
      <c r="L19" s="24">
        <v>6461</v>
      </c>
      <c r="M19" s="24">
        <v>6478</v>
      </c>
      <c r="N19" s="20"/>
    </row>
    <row r="20" spans="1:29" x14ac:dyDescent="0.35">
      <c r="A20" s="15" t="s">
        <v>25</v>
      </c>
      <c r="B20" s="25">
        <v>1</v>
      </c>
      <c r="C20" s="25">
        <v>2256</v>
      </c>
      <c r="D20" s="25">
        <v>3203</v>
      </c>
      <c r="E20" s="25">
        <v>4199</v>
      </c>
      <c r="F20" s="25">
        <v>4689</v>
      </c>
      <c r="G20" s="25">
        <v>4935</v>
      </c>
      <c r="H20" s="25">
        <v>5091</v>
      </c>
      <c r="I20" s="25">
        <v>5199</v>
      </c>
      <c r="J20" s="25">
        <v>5393</v>
      </c>
      <c r="K20" s="25">
        <v>5602</v>
      </c>
      <c r="L20" s="25">
        <v>5715</v>
      </c>
      <c r="M20" s="25">
        <v>5737</v>
      </c>
      <c r="N20" s="20"/>
    </row>
    <row r="21" spans="1:29" x14ac:dyDescent="0.35">
      <c r="A21" s="17" t="s">
        <v>24</v>
      </c>
      <c r="B21" s="26">
        <v>112</v>
      </c>
      <c r="C21" s="26">
        <v>2025</v>
      </c>
      <c r="D21" s="26">
        <v>3280</v>
      </c>
      <c r="E21" s="27">
        <v>4064</v>
      </c>
      <c r="F21" s="26">
        <v>4915</v>
      </c>
      <c r="G21" s="26">
        <v>5121</v>
      </c>
      <c r="H21" s="26">
        <v>5244</v>
      </c>
      <c r="I21" s="26">
        <v>5323</v>
      </c>
      <c r="J21" s="26">
        <v>5513</v>
      </c>
      <c r="K21" s="26">
        <v>5701</v>
      </c>
      <c r="L21" s="26">
        <v>5828</v>
      </c>
      <c r="M21" s="26">
        <f>L21+SUM(M2:M10)</f>
        <v>5828</v>
      </c>
      <c r="N21" s="20"/>
    </row>
    <row r="22" spans="1:29" x14ac:dyDescent="0.35">
      <c r="A22" s="12" t="s">
        <v>18</v>
      </c>
      <c r="B22" s="28">
        <v>255</v>
      </c>
      <c r="C22" s="28">
        <v>2413</v>
      </c>
      <c r="D22" s="28">
        <v>3558</v>
      </c>
      <c r="E22" s="29">
        <v>4567</v>
      </c>
      <c r="F22" s="28">
        <v>5190</v>
      </c>
      <c r="G22" s="28">
        <v>5429</v>
      </c>
      <c r="H22" s="28">
        <v>5522</v>
      </c>
      <c r="I22" s="28">
        <v>5631</v>
      </c>
      <c r="J22" s="28">
        <v>5913</v>
      </c>
      <c r="K22" s="28">
        <v>6072</v>
      </c>
      <c r="L22" s="28">
        <v>6219</v>
      </c>
      <c r="M22" s="28">
        <v>6279</v>
      </c>
      <c r="N22" s="20"/>
    </row>
    <row r="23" spans="1:29" x14ac:dyDescent="0.35">
      <c r="A23" s="14" t="s">
        <v>17</v>
      </c>
      <c r="B23" s="24">
        <v>208</v>
      </c>
      <c r="C23" s="24">
        <v>2650</v>
      </c>
      <c r="D23" s="24">
        <v>3740</v>
      </c>
      <c r="E23" s="30">
        <v>4863</v>
      </c>
      <c r="F23" s="24">
        <v>5303</v>
      </c>
      <c r="G23" s="24">
        <v>5508</v>
      </c>
      <c r="H23" s="24">
        <v>5615</v>
      </c>
      <c r="I23" s="24">
        <v>5759</v>
      </c>
      <c r="J23" s="24">
        <v>6204</v>
      </c>
      <c r="K23" s="24">
        <v>6374</v>
      </c>
      <c r="L23" s="24">
        <v>6499</v>
      </c>
      <c r="M23" s="24">
        <v>6543</v>
      </c>
      <c r="N23" s="20"/>
    </row>
    <row r="24" spans="1:29" x14ac:dyDescent="0.35">
      <c r="A24" s="16" t="s">
        <v>4</v>
      </c>
      <c r="B24" s="25">
        <v>132</v>
      </c>
      <c r="C24" s="25">
        <v>2285</v>
      </c>
      <c r="D24" s="25">
        <v>3418</v>
      </c>
      <c r="E24" s="31">
        <v>4310</v>
      </c>
      <c r="F24" s="25">
        <v>5006</v>
      </c>
      <c r="G24" s="25">
        <v>5244</v>
      </c>
      <c r="H24" s="25">
        <v>5349</v>
      </c>
      <c r="I24" s="25">
        <v>5523</v>
      </c>
      <c r="J24" s="25">
        <v>5811</v>
      </c>
      <c r="K24" s="25">
        <v>5863</v>
      </c>
      <c r="L24" s="25">
        <v>6064</v>
      </c>
      <c r="M24" s="25">
        <v>6106</v>
      </c>
      <c r="N24" s="20"/>
    </row>
    <row r="25" spans="1:29" x14ac:dyDescent="0.35">
      <c r="A25" s="18" t="s">
        <v>3</v>
      </c>
      <c r="B25" s="26">
        <v>148</v>
      </c>
      <c r="C25" s="26">
        <v>1931</v>
      </c>
      <c r="D25" s="26">
        <v>3064</v>
      </c>
      <c r="E25" s="27">
        <v>4041</v>
      </c>
      <c r="F25" s="26">
        <v>4685</v>
      </c>
      <c r="G25" s="26">
        <v>4816</v>
      </c>
      <c r="H25" s="26">
        <v>4974</v>
      </c>
      <c r="I25" s="26">
        <v>5034</v>
      </c>
      <c r="J25" s="26">
        <v>5425</v>
      </c>
      <c r="K25" s="26">
        <v>5590</v>
      </c>
      <c r="L25" s="26">
        <v>5666</v>
      </c>
      <c r="M25" s="26">
        <v>5731</v>
      </c>
      <c r="N25" s="20"/>
    </row>
    <row r="26" spans="1:29" x14ac:dyDescent="0.35">
      <c r="A26" s="12" t="s">
        <v>2</v>
      </c>
      <c r="B26" s="28">
        <v>39</v>
      </c>
      <c r="C26" s="28">
        <v>1868</v>
      </c>
      <c r="D26" s="28">
        <v>3264</v>
      </c>
      <c r="E26" s="29">
        <v>4303</v>
      </c>
      <c r="F26" s="28">
        <v>4862</v>
      </c>
      <c r="G26" s="28">
        <v>5084</v>
      </c>
      <c r="H26" s="28">
        <v>5200</v>
      </c>
      <c r="I26" s="28">
        <v>5250</v>
      </c>
      <c r="J26" s="28">
        <v>5554</v>
      </c>
      <c r="K26" s="28">
        <v>5700</v>
      </c>
      <c r="L26" s="28">
        <v>5844</v>
      </c>
      <c r="M26" s="28">
        <v>5914</v>
      </c>
      <c r="N26" s="20"/>
    </row>
    <row r="27" spans="1:29" x14ac:dyDescent="0.35">
      <c r="A27" s="14" t="s">
        <v>1</v>
      </c>
      <c r="B27" s="24">
        <v>1</v>
      </c>
      <c r="C27" s="24">
        <v>1753</v>
      </c>
      <c r="D27" s="24">
        <v>3485</v>
      </c>
      <c r="E27" s="30">
        <v>4485</v>
      </c>
      <c r="F27" s="24">
        <v>4907</v>
      </c>
      <c r="G27" s="24">
        <v>5364</v>
      </c>
      <c r="H27" s="24">
        <v>5510</v>
      </c>
      <c r="I27" s="24">
        <v>5621</v>
      </c>
      <c r="J27" s="24">
        <v>5913</v>
      </c>
      <c r="K27" s="24">
        <v>6024</v>
      </c>
      <c r="L27" s="24">
        <v>6120</v>
      </c>
      <c r="M27" s="24">
        <v>6120</v>
      </c>
      <c r="N27" s="20"/>
    </row>
    <row r="28" spans="1:29" x14ac:dyDescent="0.35">
      <c r="A28" s="16" t="s">
        <v>0</v>
      </c>
      <c r="B28" s="25">
        <v>88</v>
      </c>
      <c r="C28" s="25">
        <v>1050</v>
      </c>
      <c r="D28" s="25">
        <v>2475</v>
      </c>
      <c r="E28" s="31">
        <v>3821</v>
      </c>
      <c r="F28" s="25">
        <v>4739</v>
      </c>
      <c r="G28" s="25">
        <v>5009</v>
      </c>
      <c r="H28" s="25">
        <v>5192</v>
      </c>
      <c r="I28" s="25">
        <v>5265</v>
      </c>
      <c r="J28" s="25">
        <v>5513</v>
      </c>
      <c r="K28" s="25">
        <v>5672</v>
      </c>
      <c r="L28" s="25">
        <v>5848</v>
      </c>
      <c r="M28" s="25">
        <v>5884</v>
      </c>
      <c r="N28" s="20"/>
    </row>
    <row r="29" spans="1:29" ht="13.15" x14ac:dyDescent="0.4">
      <c r="A29" s="5" t="s">
        <v>35</v>
      </c>
      <c r="B29" s="35">
        <f>_xlfn.STDEV.S(B13:B28)</f>
        <v>294.61307252055195</v>
      </c>
      <c r="C29" s="35">
        <f t="shared" ref="C29:I29" si="6">_xlfn.STDEV.S(C13:C28)</f>
        <v>455.02215605396623</v>
      </c>
      <c r="D29" s="35">
        <f t="shared" si="6"/>
        <v>328.8251561747266</v>
      </c>
      <c r="E29" s="35">
        <f t="shared" si="6"/>
        <v>303.5136185851743</v>
      </c>
      <c r="F29" s="35">
        <f t="shared" si="6"/>
        <v>234.64696887025838</v>
      </c>
      <c r="G29" s="35">
        <f t="shared" si="6"/>
        <v>257.27850506147354</v>
      </c>
      <c r="H29" s="35">
        <f t="shared" si="6"/>
        <v>250.00209999118007</v>
      </c>
      <c r="I29" s="35">
        <f t="shared" si="6"/>
        <v>251.40932759147978</v>
      </c>
      <c r="J29" s="41">
        <f t="shared" ref="J29" si="7">_xlfn.STDEV.S(J14:J28)</f>
        <v>284.75294220646447</v>
      </c>
      <c r="K29" s="41">
        <f t="shared" ref="K29" si="8">_xlfn.STDEV.S(K14:K28)</f>
        <v>274.75882064787208</v>
      </c>
      <c r="L29" s="41">
        <f t="shared" ref="L29" si="9">_xlfn.STDEV.S(L14:L28)</f>
        <v>278.57540656500373</v>
      </c>
      <c r="M29" s="41">
        <f t="shared" ref="M29" si="10">_xlfn.STDEV.S(M14:M28)</f>
        <v>278.72102454570864</v>
      </c>
      <c r="N29" s="3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9" ht="13.15" x14ac:dyDescent="0.4">
      <c r="A30" s="47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P30" s="7"/>
      <c r="Q30" s="47" t="s">
        <v>42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29" x14ac:dyDescent="0.35">
      <c r="A31" s="1" t="s">
        <v>37</v>
      </c>
      <c r="B31" s="4" t="s">
        <v>5</v>
      </c>
      <c r="C31" s="4" t="s">
        <v>6</v>
      </c>
      <c r="D31" s="4" t="s">
        <v>7</v>
      </c>
      <c r="E31" s="10" t="s">
        <v>8</v>
      </c>
      <c r="F31" s="7" t="s">
        <v>9</v>
      </c>
      <c r="G31" s="7" t="s">
        <v>10</v>
      </c>
      <c r="H31" s="7" t="s">
        <v>11</v>
      </c>
      <c r="I31" s="7" t="s">
        <v>12</v>
      </c>
      <c r="J31" s="7" t="s">
        <v>13</v>
      </c>
      <c r="K31" s="7" t="s">
        <v>14</v>
      </c>
      <c r="L31" s="7" t="s">
        <v>15</v>
      </c>
      <c r="M31" s="7" t="s">
        <v>16</v>
      </c>
      <c r="P31" s="7"/>
      <c r="Q31" s="5"/>
      <c r="R31" s="4" t="s">
        <v>5</v>
      </c>
      <c r="S31" s="4" t="s">
        <v>6</v>
      </c>
      <c r="T31" s="4" t="s">
        <v>7</v>
      </c>
      <c r="U31" s="10" t="s">
        <v>8</v>
      </c>
      <c r="V31" s="7" t="s">
        <v>9</v>
      </c>
      <c r="W31" s="7" t="s">
        <v>10</v>
      </c>
      <c r="X31" s="7" t="s">
        <v>11</v>
      </c>
      <c r="Y31" s="7" t="s">
        <v>12</v>
      </c>
      <c r="Z31" s="7" t="s">
        <v>13</v>
      </c>
      <c r="AA31" s="7" t="s">
        <v>14</v>
      </c>
      <c r="AB31" s="7" t="s">
        <v>15</v>
      </c>
      <c r="AC31" s="7" t="s">
        <v>16</v>
      </c>
    </row>
    <row r="32" spans="1:29" x14ac:dyDescent="0.35">
      <c r="A32" s="1" t="s">
        <v>34</v>
      </c>
      <c r="B32" s="37">
        <f t="shared" ref="B32" si="11">(B$13-B14)/B14</f>
        <v>-0.14089775561097256</v>
      </c>
      <c r="C32" s="37">
        <f t="shared" ref="C32:M32" si="12">(C$13-C14)/C14</f>
        <v>-0.21312741312741312</v>
      </c>
      <c r="D32" s="37">
        <f t="shared" si="12"/>
        <v>-5.7443609022556394E-2</v>
      </c>
      <c r="E32" s="37">
        <f t="shared" si="12"/>
        <v>-7.7332044465925568E-3</v>
      </c>
      <c r="F32" s="37">
        <f t="shared" si="12"/>
        <v>-6.7027027027027029E-3</v>
      </c>
      <c r="G32" s="37">
        <f t="shared" si="12"/>
        <v>-2.6691495965238982E-2</v>
      </c>
      <c r="H32" s="37">
        <f t="shared" si="12"/>
        <v>-1.10069302894415E-2</v>
      </c>
      <c r="I32" s="37">
        <f t="shared" si="12"/>
        <v>-1.0754790770434102E-2</v>
      </c>
      <c r="J32" s="43">
        <f t="shared" si="12"/>
        <v>-5.5098991408292865E-2</v>
      </c>
      <c r="K32" s="43">
        <f t="shared" si="12"/>
        <v>-7.5475146198830403E-2</v>
      </c>
      <c r="L32" s="43">
        <f t="shared" si="12"/>
        <v>-0.10760275180807903</v>
      </c>
      <c r="M32" s="43">
        <f t="shared" si="12"/>
        <v>-0.11416564524601645</v>
      </c>
      <c r="P32" s="7" t="s">
        <v>43</v>
      </c>
      <c r="Q32" s="1" t="s">
        <v>34</v>
      </c>
      <c r="R32" s="37">
        <f>(B$13-B14)/B14</f>
        <v>-0.14089775561097256</v>
      </c>
      <c r="S32" s="37">
        <f t="shared" ref="S32:AC32" si="13">(C$13-C14)/C14</f>
        <v>-0.21312741312741312</v>
      </c>
      <c r="T32" s="37">
        <f t="shared" si="13"/>
        <v>-5.7443609022556394E-2</v>
      </c>
      <c r="U32" s="37">
        <f t="shared" si="13"/>
        <v>-7.7332044465925568E-3</v>
      </c>
      <c r="V32" s="37">
        <f t="shared" si="13"/>
        <v>-6.7027027027027029E-3</v>
      </c>
      <c r="W32" s="37">
        <f t="shared" si="13"/>
        <v>-2.6691495965238982E-2</v>
      </c>
      <c r="X32" s="43">
        <f t="shared" si="13"/>
        <v>-1.10069302894415E-2</v>
      </c>
      <c r="Y32" s="43">
        <f t="shared" si="13"/>
        <v>-1.0754790770434102E-2</v>
      </c>
      <c r="Z32" s="43">
        <f t="shared" si="13"/>
        <v>-5.5098991408292865E-2</v>
      </c>
      <c r="AA32" s="43">
        <f t="shared" si="13"/>
        <v>-7.5475146198830403E-2</v>
      </c>
      <c r="AB32" s="43">
        <f t="shared" si="13"/>
        <v>-0.10760275180807903</v>
      </c>
      <c r="AC32" s="43">
        <f t="shared" si="13"/>
        <v>-0.11416564524601645</v>
      </c>
    </row>
    <row r="33" spans="1:29" x14ac:dyDescent="0.35">
      <c r="A33" s="1" t="s">
        <v>33</v>
      </c>
      <c r="B33" s="45">
        <f t="shared" ref="B33:B46" si="14">(B$13-B15)/B15</f>
        <v>-0.2678002125398512</v>
      </c>
      <c r="C33" s="45">
        <f t="shared" ref="C33:M33" si="15">(C$13-C15)/C15</f>
        <v>-0.25402635431918008</v>
      </c>
      <c r="D33" s="45">
        <f t="shared" si="15"/>
        <v>-0.10380325993708893</v>
      </c>
      <c r="E33" s="45">
        <f t="shared" si="15"/>
        <v>-0.11259995677544846</v>
      </c>
      <c r="F33" s="45">
        <f t="shared" si="15"/>
        <v>-0.10413416536661467</v>
      </c>
      <c r="G33" s="45">
        <f t="shared" si="15"/>
        <v>-0.11345646437994723</v>
      </c>
      <c r="H33" s="37">
        <f t="shared" si="15"/>
        <v>-9.6798212956068497E-2</v>
      </c>
      <c r="I33" s="37">
        <f t="shared" si="15"/>
        <v>-7.6656324146742102E-2</v>
      </c>
      <c r="J33" s="46">
        <f t="shared" si="15"/>
        <v>-0.11741102581995813</v>
      </c>
      <c r="K33" s="46">
        <f t="shared" si="15"/>
        <v>-0.13462196373588778</v>
      </c>
      <c r="L33" s="46">
        <f t="shared" si="15"/>
        <v>-0.15935526753074111</v>
      </c>
      <c r="M33" s="46">
        <f t="shared" si="15"/>
        <v>-0.16088903632443191</v>
      </c>
      <c r="P33" s="7" t="s">
        <v>45</v>
      </c>
      <c r="Q33" s="1" t="s">
        <v>33</v>
      </c>
      <c r="R33" s="37">
        <f>(B$14-B15)/B15</f>
        <v>-0.14771519659936239</v>
      </c>
      <c r="S33" s="37">
        <f t="shared" ref="S33:AC33" si="16">(C$14-C15)/C15</f>
        <v>-5.197657393850659E-2</v>
      </c>
      <c r="T33" s="37">
        <f t="shared" si="16"/>
        <v>-4.9185015727766658E-2</v>
      </c>
      <c r="U33" s="37">
        <f t="shared" si="16"/>
        <v>-0.10568402852820402</v>
      </c>
      <c r="V33" s="37">
        <f t="shared" si="16"/>
        <v>-9.8088923556942278E-2</v>
      </c>
      <c r="W33" s="37">
        <f t="shared" si="16"/>
        <v>-8.9144364869958539E-2</v>
      </c>
      <c r="X33" s="43">
        <f t="shared" si="16"/>
        <v>-8.674609084139985E-2</v>
      </c>
      <c r="Y33" s="43">
        <f t="shared" si="16"/>
        <v>-6.6617995984668735E-2</v>
      </c>
      <c r="Z33" s="43">
        <f t="shared" si="16"/>
        <v>-6.5945568736915566E-2</v>
      </c>
      <c r="AA33" s="43">
        <f t="shared" si="16"/>
        <v>-6.3975367772836134E-2</v>
      </c>
      <c r="AB33" s="43">
        <f t="shared" si="16"/>
        <v>-5.7992688600864074E-2</v>
      </c>
      <c r="AC33" s="43">
        <f t="shared" si="16"/>
        <v>-5.274506551666943E-2</v>
      </c>
    </row>
    <row r="34" spans="1:29" x14ac:dyDescent="0.35">
      <c r="A34" s="5" t="s">
        <v>32</v>
      </c>
      <c r="B34" s="3">
        <f t="shared" si="14"/>
        <v>0.25959780621572209</v>
      </c>
      <c r="C34" s="3">
        <f t="shared" ref="C34:M34" si="17">(C$13-C16)/C16</f>
        <v>-0.13423959218351741</v>
      </c>
      <c r="D34" s="3">
        <f t="shared" si="17"/>
        <v>-1.2913385826771654E-2</v>
      </c>
      <c r="E34" s="3">
        <f t="shared" si="17"/>
        <v>2.0631369624658214E-2</v>
      </c>
      <c r="F34" s="3">
        <f t="shared" si="17"/>
        <v>-5.5704008221993832E-2</v>
      </c>
      <c r="G34" s="3">
        <f t="shared" si="17"/>
        <v>-7.0355731225296439E-2</v>
      </c>
      <c r="H34" s="37">
        <f t="shared" si="17"/>
        <v>-4.9931466614450755E-2</v>
      </c>
      <c r="I34" s="37">
        <f t="shared" si="17"/>
        <v>-2.8609831029185868E-2</v>
      </c>
      <c r="J34" s="44">
        <f t="shared" si="17"/>
        <v>-7.3782497253753201E-2</v>
      </c>
      <c r="K34" s="44">
        <f t="shared" si="17"/>
        <v>-9.2881477496862111E-2</v>
      </c>
      <c r="L34" s="44">
        <f t="shared" si="17"/>
        <v>-0.11089630931458699</v>
      </c>
      <c r="M34" s="44">
        <f t="shared" si="17"/>
        <v>-0.11292302297036648</v>
      </c>
      <c r="P34" s="7" t="s">
        <v>46</v>
      </c>
      <c r="Q34" s="5" t="s">
        <v>32</v>
      </c>
      <c r="R34" s="37">
        <f>(B$15-B16)/B16</f>
        <v>0.72029250457038396</v>
      </c>
      <c r="S34" s="37">
        <f t="shared" ref="S34:AC34" si="18">(C$15-C16)/C16</f>
        <v>0.16057774001699235</v>
      </c>
      <c r="T34" s="37">
        <f t="shared" si="18"/>
        <v>0.10141732283464568</v>
      </c>
      <c r="U34" s="37">
        <f t="shared" si="18"/>
        <v>0.15013671389510316</v>
      </c>
      <c r="V34" s="37">
        <f t="shared" si="18"/>
        <v>5.4059609455292909E-2</v>
      </c>
      <c r="W34" s="37">
        <f t="shared" si="18"/>
        <v>4.8616600790513831E-2</v>
      </c>
      <c r="X34" s="43">
        <f t="shared" si="18"/>
        <v>5.1889563344429214E-2</v>
      </c>
      <c r="Y34" s="43">
        <f t="shared" si="18"/>
        <v>5.2035330261136714E-2</v>
      </c>
      <c r="Z34" s="43">
        <f t="shared" si="18"/>
        <v>4.9432442328817286E-2</v>
      </c>
      <c r="AA34" s="43">
        <f t="shared" si="18"/>
        <v>4.8233817464586694E-2</v>
      </c>
      <c r="AB34" s="43">
        <f t="shared" si="18"/>
        <v>5.7644991212653776E-2</v>
      </c>
      <c r="AC34" s="43">
        <f t="shared" si="18"/>
        <v>5.7162896721024023E-2</v>
      </c>
    </row>
    <row r="35" spans="1:29" x14ac:dyDescent="0.35">
      <c r="A35" s="5" t="s">
        <v>31</v>
      </c>
      <c r="B35" s="3">
        <f t="shared" si="14"/>
        <v>0.51096491228070173</v>
      </c>
      <c r="C35" s="3">
        <f t="shared" ref="C35:M35" si="19">(C$13-C17)/C17</f>
        <v>-8.527827648114901E-2</v>
      </c>
      <c r="D35" s="3">
        <f t="shared" si="19"/>
        <v>2.5591810620601407E-3</v>
      </c>
      <c r="E35" s="3">
        <f t="shared" si="19"/>
        <v>-7.5433460932222474E-2</v>
      </c>
      <c r="F35" s="3">
        <f t="shared" si="19"/>
        <v>-7.1168621107966026E-2</v>
      </c>
      <c r="G35" s="3">
        <f t="shared" si="19"/>
        <v>-7.9452054794520555E-2</v>
      </c>
      <c r="H35" s="37">
        <f t="shared" si="19"/>
        <v>-6.6743604539334492E-2</v>
      </c>
      <c r="I35" s="37">
        <f t="shared" si="19"/>
        <v>-5.7212076034289974E-2</v>
      </c>
      <c r="J35" s="44">
        <f t="shared" si="19"/>
        <v>-9.7734974139468522E-2</v>
      </c>
      <c r="K35" s="44">
        <f t="shared" si="19"/>
        <v>-0.11261182248728294</v>
      </c>
      <c r="L35" s="44">
        <f t="shared" si="19"/>
        <v>-0.13432580424366872</v>
      </c>
      <c r="M35" s="44">
        <f t="shared" si="19"/>
        <v>-0.13698396451722961</v>
      </c>
      <c r="P35" s="7" t="s">
        <v>47</v>
      </c>
      <c r="Q35" s="5" t="s">
        <v>31</v>
      </c>
      <c r="R35" s="37">
        <f>(B$16-B17)/B17</f>
        <v>0.19956140350877194</v>
      </c>
      <c r="S35" s="37">
        <f t="shared" ref="S35:AC35" si="20">(C$16-C17)/C17</f>
        <v>5.6552962298025138E-2</v>
      </c>
      <c r="T35" s="37">
        <f t="shared" si="20"/>
        <v>1.5674984005118364E-2</v>
      </c>
      <c r="U35" s="37">
        <f t="shared" si="20"/>
        <v>-9.4122945282594017E-2</v>
      </c>
      <c r="V35" s="37">
        <f t="shared" si="20"/>
        <v>-1.6376870198139912E-2</v>
      </c>
      <c r="W35" s="37">
        <f t="shared" si="20"/>
        <v>-9.7847358121330719E-3</v>
      </c>
      <c r="X35" s="43">
        <f t="shared" si="20"/>
        <v>-1.769571071359877E-2</v>
      </c>
      <c r="Y35" s="43">
        <f t="shared" si="20"/>
        <v>-2.9444651509504285E-2</v>
      </c>
      <c r="Z35" s="43">
        <f t="shared" si="20"/>
        <v>-2.5860531478509006E-2</v>
      </c>
      <c r="AA35" s="43">
        <f t="shared" si="20"/>
        <v>-2.1750570075425364E-2</v>
      </c>
      <c r="AB35" s="43">
        <f t="shared" si="20"/>
        <v>-2.6351813826146476E-2</v>
      </c>
      <c r="AC35" s="43">
        <f t="shared" si="20"/>
        <v>-2.7123848515864891E-2</v>
      </c>
    </row>
    <row r="36" spans="1:29" x14ac:dyDescent="0.35">
      <c r="A36" s="5" t="s">
        <v>30</v>
      </c>
      <c r="B36" s="3">
        <f t="shared" si="14"/>
        <v>2.5515463917525771</v>
      </c>
      <c r="C36" s="3">
        <f t="shared" ref="C36:M36" si="21">(C$13-C18)/C18</f>
        <v>-0.21855828220858894</v>
      </c>
      <c r="D36" s="3">
        <f t="shared" si="21"/>
        <v>-0.12968619827825603</v>
      </c>
      <c r="E36" s="3">
        <f t="shared" si="21"/>
        <v>-0.11221621621621622</v>
      </c>
      <c r="F36" s="3">
        <f t="shared" si="21"/>
        <v>-0.11517719568567027</v>
      </c>
      <c r="G36" s="3">
        <f t="shared" si="21"/>
        <v>-0.12418544032768572</v>
      </c>
      <c r="H36" s="37">
        <f t="shared" si="21"/>
        <v>-0.1170154686078253</v>
      </c>
      <c r="I36" s="37">
        <f t="shared" si="21"/>
        <v>-0.10333215171924849</v>
      </c>
      <c r="J36" s="44">
        <f t="shared" si="21"/>
        <v>-0.15500250542842825</v>
      </c>
      <c r="K36" s="44">
        <f t="shared" si="21"/>
        <v>-0.16751686687510284</v>
      </c>
      <c r="L36" s="44">
        <f t="shared" si="21"/>
        <v>-0.19068948968165095</v>
      </c>
      <c r="M36" s="44">
        <f t="shared" si="21"/>
        <v>-0.1948113958300175</v>
      </c>
      <c r="P36" s="7" t="s">
        <v>57</v>
      </c>
      <c r="Q36" s="5" t="s">
        <v>30</v>
      </c>
      <c r="R36" s="37">
        <f>(B$17-B18)/B18</f>
        <v>1.3505154639175259</v>
      </c>
      <c r="S36" s="37">
        <f t="shared" ref="S36:AC36" si="22">(C$17-C18)/C18</f>
        <v>-0.14570552147239263</v>
      </c>
      <c r="T36" s="37">
        <f t="shared" si="22"/>
        <v>-0.1319078033879478</v>
      </c>
      <c r="U36" s="37">
        <f t="shared" si="22"/>
        <v>-3.9783783783783784E-2</v>
      </c>
      <c r="V36" s="37">
        <f t="shared" si="22"/>
        <v>-4.7380585516178735E-2</v>
      </c>
      <c r="W36" s="37">
        <f t="shared" si="22"/>
        <v>-4.8594302736920496E-2</v>
      </c>
      <c r="X36" s="43">
        <f t="shared" si="22"/>
        <v>-5.3867151956323932E-2</v>
      </c>
      <c r="Y36" s="43">
        <f t="shared" si="22"/>
        <v>-4.8918823112371501E-2</v>
      </c>
      <c r="Z36" s="43">
        <f t="shared" si="22"/>
        <v>-6.3470853515951234E-2</v>
      </c>
      <c r="AA36" s="43">
        <f t="shared" si="22"/>
        <v>-6.1872634523613627E-2</v>
      </c>
      <c r="AB36" s="43">
        <f t="shared" si="22"/>
        <v>-6.5109582466805316E-2</v>
      </c>
      <c r="AC36" s="43">
        <f t="shared" si="22"/>
        <v>-6.7006207225847519E-2</v>
      </c>
    </row>
    <row r="37" spans="1:29" x14ac:dyDescent="0.35">
      <c r="A37" s="32" t="s">
        <v>27</v>
      </c>
      <c r="B37" s="3">
        <f t="shared" si="14"/>
        <v>0.8928571428571429</v>
      </c>
      <c r="C37" s="3">
        <f t="shared" ref="C37:M37" si="23">(C$13-C19)/C19</f>
        <v>-0.29432132963988922</v>
      </c>
      <c r="D37" s="3">
        <f t="shared" si="23"/>
        <v>-0.1990799897776642</v>
      </c>
      <c r="E37" s="3">
        <f t="shared" si="23"/>
        <v>-0.1440483635605587</v>
      </c>
      <c r="F37" s="3">
        <f t="shared" si="23"/>
        <v>-0.13288033220083051</v>
      </c>
      <c r="G37" s="3">
        <f t="shared" si="23"/>
        <v>-0.15380464112250405</v>
      </c>
      <c r="H37" s="37">
        <f t="shared" si="23"/>
        <v>-0.14426807760141094</v>
      </c>
      <c r="I37" s="37">
        <f t="shared" si="23"/>
        <v>-0.13150214592274678</v>
      </c>
      <c r="J37" s="44">
        <f t="shared" si="23"/>
        <v>-0.18390062913373126</v>
      </c>
      <c r="K37" s="44">
        <f t="shared" si="23"/>
        <v>-0.19774817633999367</v>
      </c>
      <c r="L37" s="44">
        <f t="shared" si="23"/>
        <v>-0.21699427333230151</v>
      </c>
      <c r="M37" s="44">
        <f t="shared" si="23"/>
        <v>-0.21904908922506947</v>
      </c>
      <c r="P37" s="7" t="s">
        <v>48</v>
      </c>
      <c r="Q37" s="32" t="s">
        <v>27</v>
      </c>
      <c r="R37" s="37">
        <f>(B$18-B19)/B19</f>
        <v>-0.46703296703296704</v>
      </c>
      <c r="S37" s="37">
        <f t="shared" ref="S37:AC37" si="24">(C$18-C19)/C19</f>
        <v>-9.6952908587257622E-2</v>
      </c>
      <c r="T37" s="37">
        <f t="shared" si="24"/>
        <v>-7.9734219269102985E-2</v>
      </c>
      <c r="U37" s="37">
        <f t="shared" si="24"/>
        <v>-3.5855743172816347E-2</v>
      </c>
      <c r="V37" s="37">
        <f t="shared" si="24"/>
        <v>-2.0007550018875046E-2</v>
      </c>
      <c r="W37" s="37">
        <f t="shared" si="24"/>
        <v>-3.381903220003598E-2</v>
      </c>
      <c r="X37" s="43">
        <f t="shared" si="24"/>
        <v>-3.0864197530864196E-2</v>
      </c>
      <c r="Y37" s="43">
        <f t="shared" si="24"/>
        <v>-3.1416309012875537E-2</v>
      </c>
      <c r="Z37" s="43">
        <f t="shared" si="24"/>
        <v>-3.4199064365220196E-2</v>
      </c>
      <c r="AA37" s="43">
        <f t="shared" si="24"/>
        <v>-3.6314620995876942E-2</v>
      </c>
      <c r="AB37" s="43">
        <f t="shared" si="24"/>
        <v>-3.2502708559046585E-2</v>
      </c>
      <c r="AC37" s="43">
        <f t="shared" si="24"/>
        <v>-3.0101883297313985E-2</v>
      </c>
    </row>
    <row r="38" spans="1:29" x14ac:dyDescent="0.35">
      <c r="A38" s="5" t="s">
        <v>25</v>
      </c>
      <c r="B38" s="3">
        <f t="shared" si="14"/>
        <v>688</v>
      </c>
      <c r="C38" s="3">
        <f t="shared" ref="C38:M38" si="25">(C$13-C20)/C20</f>
        <v>-9.6631205673758866E-2</v>
      </c>
      <c r="D38" s="3">
        <f t="shared" si="25"/>
        <v>-2.1542304089915705E-2</v>
      </c>
      <c r="E38" s="3">
        <f t="shared" si="25"/>
        <v>-2.2148130507263636E-2</v>
      </c>
      <c r="F38" s="3">
        <f t="shared" si="25"/>
        <v>-2.0260183407976116E-2</v>
      </c>
      <c r="G38" s="3">
        <f t="shared" si="25"/>
        <v>-4.6808510638297871E-2</v>
      </c>
      <c r="H38" s="37">
        <f t="shared" si="25"/>
        <v>-4.6945590257316837E-2</v>
      </c>
      <c r="I38" s="37">
        <f t="shared" si="25"/>
        <v>-2.6928255433737256E-2</v>
      </c>
      <c r="J38" s="44">
        <f t="shared" si="25"/>
        <v>-6.1932134248099388E-2</v>
      </c>
      <c r="K38" s="44">
        <f t="shared" si="25"/>
        <v>-9.6929667975722958E-2</v>
      </c>
      <c r="L38" s="44">
        <f t="shared" si="25"/>
        <v>-0.1147856517935258</v>
      </c>
      <c r="M38" s="44">
        <f t="shared" si="25"/>
        <v>-0.11818023357155308</v>
      </c>
      <c r="P38" s="7" t="s">
        <v>49</v>
      </c>
      <c r="Q38" s="5" t="s">
        <v>25</v>
      </c>
      <c r="R38" s="37">
        <f>(B$19-B20)/B20</f>
        <v>363</v>
      </c>
      <c r="S38" s="37">
        <f t="shared" ref="S38:AC38" si="26">(C$19-C20)/C20</f>
        <v>0.28014184397163122</v>
      </c>
      <c r="T38" s="37">
        <f t="shared" si="26"/>
        <v>0.22166718701217608</v>
      </c>
      <c r="U38" s="37">
        <f t="shared" si="26"/>
        <v>0.14241486068111456</v>
      </c>
      <c r="V38" s="37">
        <f t="shared" si="26"/>
        <v>0.12987843889955214</v>
      </c>
      <c r="W38" s="37">
        <f t="shared" si="26"/>
        <v>0.1264437689969605</v>
      </c>
      <c r="X38" s="43">
        <f t="shared" si="26"/>
        <v>0.11373011196228638</v>
      </c>
      <c r="Y38" s="43">
        <f t="shared" si="26"/>
        <v>0.12040777072513945</v>
      </c>
      <c r="Z38" s="43">
        <f t="shared" si="26"/>
        <v>0.14945299462265901</v>
      </c>
      <c r="AA38" s="43">
        <f t="shared" si="26"/>
        <v>0.12566940378436273</v>
      </c>
      <c r="AB38" s="43">
        <f t="shared" si="26"/>
        <v>0.13053368328958881</v>
      </c>
      <c r="AC38" s="43">
        <f t="shared" si="26"/>
        <v>0.12916158270873279</v>
      </c>
    </row>
    <row r="39" spans="1:29" x14ac:dyDescent="0.35">
      <c r="A39" s="5" t="s">
        <v>24</v>
      </c>
      <c r="B39" s="3">
        <f t="shared" si="14"/>
        <v>5.1517857142857144</v>
      </c>
      <c r="C39" s="3">
        <f t="shared" ref="C39:M39" si="27">(C$13-C21)/C21</f>
        <v>6.4197530864197527E-3</v>
      </c>
      <c r="D39" s="3">
        <f t="shared" si="27"/>
        <v>-4.4512195121951217E-2</v>
      </c>
      <c r="E39" s="3">
        <f t="shared" si="27"/>
        <v>1.0334645669291339E-2</v>
      </c>
      <c r="F39" s="3">
        <f t="shared" si="27"/>
        <v>-6.5310274669379456E-2</v>
      </c>
      <c r="G39" s="3">
        <f t="shared" si="27"/>
        <v>-8.1429408318687752E-2</v>
      </c>
      <c r="H39" s="37">
        <f t="shared" si="27"/>
        <v>-7.4752097635392825E-2</v>
      </c>
      <c r="I39" s="37">
        <f t="shared" si="27"/>
        <v>-4.9596092429081348E-2</v>
      </c>
      <c r="J39" s="44">
        <f t="shared" si="27"/>
        <v>-8.2350807183021943E-2</v>
      </c>
      <c r="K39" s="44">
        <f t="shared" si="27"/>
        <v>-0.11261182248728294</v>
      </c>
      <c r="L39" s="44">
        <f t="shared" si="27"/>
        <v>-0.13194921070693205</v>
      </c>
      <c r="M39" s="44">
        <f t="shared" si="27"/>
        <v>-0.13194921070693205</v>
      </c>
      <c r="P39" s="7" t="s">
        <v>50</v>
      </c>
      <c r="Q39" s="5" t="s">
        <v>24</v>
      </c>
      <c r="R39" s="37">
        <f>(B$20-B21)/B21</f>
        <v>-0.9910714285714286</v>
      </c>
      <c r="S39" s="37">
        <f t="shared" ref="S39:AC39" si="28">(C$20-C21)/C21</f>
        <v>0.11407407407407408</v>
      </c>
      <c r="T39" s="37">
        <f t="shared" si="28"/>
        <v>-2.3475609756097561E-2</v>
      </c>
      <c r="U39" s="37">
        <f t="shared" si="28"/>
        <v>3.3218503937007877E-2</v>
      </c>
      <c r="V39" s="37">
        <f t="shared" si="28"/>
        <v>-4.5981688708036622E-2</v>
      </c>
      <c r="W39" s="37">
        <f t="shared" si="28"/>
        <v>-3.6321031048623317E-2</v>
      </c>
      <c r="X39" s="43">
        <f t="shared" si="28"/>
        <v>-2.9176201372997711E-2</v>
      </c>
      <c r="Y39" s="43">
        <f t="shared" si="28"/>
        <v>-2.3295134322750329E-2</v>
      </c>
      <c r="Z39" s="43">
        <f t="shared" si="28"/>
        <v>-2.1766733176129149E-2</v>
      </c>
      <c r="AA39" s="43">
        <f t="shared" si="28"/>
        <v>-1.736537449570251E-2</v>
      </c>
      <c r="AB39" s="43">
        <f t="shared" si="28"/>
        <v>-1.9389155799588196E-2</v>
      </c>
      <c r="AC39" s="43">
        <f t="shared" si="28"/>
        <v>-1.5614275909402883E-2</v>
      </c>
    </row>
    <row r="40" spans="1:29" x14ac:dyDescent="0.35">
      <c r="A40" s="5" t="s">
        <v>18</v>
      </c>
      <c r="B40" s="3">
        <f t="shared" si="14"/>
        <v>1.7019607843137254</v>
      </c>
      <c r="C40" s="3">
        <f t="shared" ref="C40:M40" si="29">(C$13-C22)/C22</f>
        <v>-0.15540820555325321</v>
      </c>
      <c r="D40" s="3">
        <f t="shared" si="29"/>
        <v>-0.11916807195053401</v>
      </c>
      <c r="E40" s="3">
        <f t="shared" si="29"/>
        <v>-0.10094153711407926</v>
      </c>
      <c r="F40" s="3">
        <f t="shared" si="29"/>
        <v>-0.11483622350674373</v>
      </c>
      <c r="G40" s="3">
        <f t="shared" si="29"/>
        <v>-0.13354208878246454</v>
      </c>
      <c r="H40" s="37">
        <f t="shared" si="29"/>
        <v>-0.12133285041651576</v>
      </c>
      <c r="I40" s="37">
        <f t="shared" si="29"/>
        <v>-0.10158053631681761</v>
      </c>
      <c r="J40" s="44">
        <f t="shared" si="29"/>
        <v>-0.14442753255538643</v>
      </c>
      <c r="K40" s="44">
        <f t="shared" si="29"/>
        <v>-0.16683135704874835</v>
      </c>
      <c r="L40" s="44">
        <f t="shared" si="29"/>
        <v>-0.18652516481749479</v>
      </c>
      <c r="M40" s="44">
        <f t="shared" si="29"/>
        <v>-0.19429845516802038</v>
      </c>
      <c r="P40" s="7" t="s">
        <v>51</v>
      </c>
      <c r="Q40" s="5" t="s">
        <v>18</v>
      </c>
      <c r="R40" s="37">
        <f>(B$21-B22)/B22</f>
        <v>-0.5607843137254902</v>
      </c>
      <c r="S40" s="37">
        <f t="shared" ref="S40:AC40" si="30">(C$21-C22)/C22</f>
        <v>-0.16079569001243266</v>
      </c>
      <c r="T40" s="37">
        <f t="shared" si="30"/>
        <v>-7.8133783024170886E-2</v>
      </c>
      <c r="U40" s="37">
        <f t="shared" si="30"/>
        <v>-0.11013794613531859</v>
      </c>
      <c r="V40" s="37">
        <f t="shared" si="30"/>
        <v>-5.2986512524084775E-2</v>
      </c>
      <c r="W40" s="37">
        <f t="shared" si="30"/>
        <v>-5.6732363234481491E-2</v>
      </c>
      <c r="X40" s="43">
        <f t="shared" si="30"/>
        <v>-5.0344078232524445E-2</v>
      </c>
      <c r="Y40" s="43">
        <f t="shared" si="30"/>
        <v>-5.4697211862901794E-2</v>
      </c>
      <c r="Z40" s="43">
        <f t="shared" si="30"/>
        <v>-6.7647556232031114E-2</v>
      </c>
      <c r="AA40" s="43">
        <f t="shared" si="30"/>
        <v>-6.1100131752305664E-2</v>
      </c>
      <c r="AB40" s="43">
        <f t="shared" si="30"/>
        <v>-6.2871844347965916E-2</v>
      </c>
      <c r="AC40" s="43">
        <f t="shared" si="30"/>
        <v>-7.1826724000637041E-2</v>
      </c>
    </row>
    <row r="41" spans="1:29" x14ac:dyDescent="0.35">
      <c r="A41" s="5" t="s">
        <v>17</v>
      </c>
      <c r="B41" s="3">
        <f t="shared" si="14"/>
        <v>2.3125</v>
      </c>
      <c r="C41" s="3">
        <f t="shared" ref="C41:M41" si="31">(C$13-C23)/C23</f>
        <v>-0.2309433962264151</v>
      </c>
      <c r="D41" s="3">
        <f t="shared" si="31"/>
        <v>-0.16203208556149731</v>
      </c>
      <c r="E41" s="3">
        <f t="shared" si="31"/>
        <v>-0.15566522722599219</v>
      </c>
      <c r="F41" s="3">
        <f t="shared" si="31"/>
        <v>-0.13369790684518199</v>
      </c>
      <c r="G41" s="3">
        <f t="shared" si="31"/>
        <v>-0.14596949891067537</v>
      </c>
      <c r="H41" s="37">
        <f t="shared" si="31"/>
        <v>-0.13588601959038291</v>
      </c>
      <c r="I41" s="37">
        <f t="shared" si="31"/>
        <v>-0.1215488800138913</v>
      </c>
      <c r="J41" s="44">
        <f t="shared" si="31"/>
        <v>-0.18455834945196647</v>
      </c>
      <c r="K41" s="44">
        <f t="shared" si="31"/>
        <v>-0.2063068716661437</v>
      </c>
      <c r="L41" s="44">
        <f t="shared" si="31"/>
        <v>-0.22157254962301892</v>
      </c>
      <c r="M41" s="44">
        <f t="shared" si="31"/>
        <v>-0.2268072749503286</v>
      </c>
      <c r="P41" s="7" t="s">
        <v>52</v>
      </c>
      <c r="Q41" s="5" t="s">
        <v>17</v>
      </c>
      <c r="R41" s="37">
        <f>(B$22-B23)/B23</f>
        <v>0.22596153846153846</v>
      </c>
      <c r="S41" s="37">
        <f t="shared" ref="S41:AC41" si="32">(C$22-C23)/C23</f>
        <v>-8.9433962264150943E-2</v>
      </c>
      <c r="T41" s="37">
        <f t="shared" si="32"/>
        <v>-4.8663101604278072E-2</v>
      </c>
      <c r="U41" s="37">
        <f t="shared" si="32"/>
        <v>-6.0867777092329836E-2</v>
      </c>
      <c r="V41" s="37">
        <f t="shared" si="32"/>
        <v>-2.1308693192532528E-2</v>
      </c>
      <c r="W41" s="37">
        <f t="shared" si="32"/>
        <v>-1.4342774146695715E-2</v>
      </c>
      <c r="X41" s="43">
        <f t="shared" si="32"/>
        <v>-1.6562778272484417E-2</v>
      </c>
      <c r="Y41" s="43">
        <f t="shared" si="32"/>
        <v>-2.2226080916825836E-2</v>
      </c>
      <c r="Z41" s="43">
        <f t="shared" si="32"/>
        <v>-4.690522243713733E-2</v>
      </c>
      <c r="AA41" s="43">
        <f t="shared" si="32"/>
        <v>-4.7379981173517417E-2</v>
      </c>
      <c r="AB41" s="43">
        <f t="shared" si="32"/>
        <v>-4.3083551315587013E-2</v>
      </c>
      <c r="AC41" s="43">
        <f t="shared" si="32"/>
        <v>-4.0348464007336084E-2</v>
      </c>
    </row>
    <row r="42" spans="1:29" x14ac:dyDescent="0.35">
      <c r="A42" s="5" t="s">
        <v>4</v>
      </c>
      <c r="B42" s="3">
        <f t="shared" si="14"/>
        <v>4.2196969696969697</v>
      </c>
      <c r="C42" s="3">
        <f t="shared" ref="C42:M42" si="33">(C$13-C24)/C24</f>
        <v>-0.10809628008752735</v>
      </c>
      <c r="D42" s="3">
        <f t="shared" si="33"/>
        <v>-8.3089526038619077E-2</v>
      </c>
      <c r="E42" s="3">
        <f t="shared" si="33"/>
        <v>-4.7331786542923436E-2</v>
      </c>
      <c r="F42" s="3">
        <f t="shared" si="33"/>
        <v>-8.2301238513783459E-2</v>
      </c>
      <c r="G42" s="3">
        <f t="shared" si="33"/>
        <v>-0.10297482837528604</v>
      </c>
      <c r="H42" s="37">
        <f t="shared" si="33"/>
        <v>-9.2914563469807435E-2</v>
      </c>
      <c r="I42" s="37">
        <f t="shared" si="33"/>
        <v>-8.4012312149194274E-2</v>
      </c>
      <c r="J42" s="44">
        <f t="shared" si="33"/>
        <v>-0.12940974014799519</v>
      </c>
      <c r="K42" s="44">
        <f t="shared" si="33"/>
        <v>-0.13713116152140542</v>
      </c>
      <c r="L42" s="44">
        <f t="shared" si="33"/>
        <v>-0.16573218997361477</v>
      </c>
      <c r="M42" s="44">
        <f t="shared" si="33"/>
        <v>-0.1714706845725516</v>
      </c>
      <c r="P42" s="7" t="s">
        <v>44</v>
      </c>
      <c r="Q42" s="5" t="s">
        <v>4</v>
      </c>
      <c r="R42" s="37">
        <f>(B$23-B24)/B24</f>
        <v>0.5757575757575758</v>
      </c>
      <c r="S42" s="37">
        <f t="shared" ref="S42:AC42" si="34">(C$23-C24)/C24</f>
        <v>0.15973741794310722</v>
      </c>
      <c r="T42" s="37">
        <f t="shared" si="34"/>
        <v>9.4207138677589231E-2</v>
      </c>
      <c r="U42" s="37">
        <f t="shared" si="34"/>
        <v>0.12830626450116009</v>
      </c>
      <c r="V42" s="37">
        <f t="shared" si="34"/>
        <v>5.9328805433479827E-2</v>
      </c>
      <c r="W42" s="37">
        <f t="shared" si="34"/>
        <v>5.0343249427917618E-2</v>
      </c>
      <c r="X42" s="43">
        <f t="shared" si="34"/>
        <v>4.9728921293699754E-2</v>
      </c>
      <c r="Y42" s="43">
        <f t="shared" si="34"/>
        <v>4.2730400144848815E-2</v>
      </c>
      <c r="Z42" s="43">
        <f t="shared" si="34"/>
        <v>6.7630356220960253E-2</v>
      </c>
      <c r="AA42" s="43">
        <f t="shared" si="34"/>
        <v>8.7156745693331053E-2</v>
      </c>
      <c r="AB42" s="43">
        <f t="shared" si="34"/>
        <v>7.1734828496042222E-2</v>
      </c>
      <c r="AC42" s="43">
        <f t="shared" si="34"/>
        <v>7.1568948575171959E-2</v>
      </c>
    </row>
    <row r="43" spans="1:29" x14ac:dyDescent="0.35">
      <c r="A43" s="5" t="s">
        <v>3</v>
      </c>
      <c r="B43" s="3">
        <f t="shared" si="14"/>
        <v>3.6554054054054053</v>
      </c>
      <c r="C43" s="3">
        <f t="shared" ref="C43:M43" si="35">(C$13-C25)/C25</f>
        <v>5.5411703780424648E-2</v>
      </c>
      <c r="D43" s="3">
        <f t="shared" si="35"/>
        <v>2.2845953002610966E-2</v>
      </c>
      <c r="E43" s="3">
        <f t="shared" si="35"/>
        <v>1.6085127443702055E-2</v>
      </c>
      <c r="F43" s="3">
        <f t="shared" si="35"/>
        <v>-1.9423692636072572E-2</v>
      </c>
      <c r="G43" s="3">
        <f t="shared" si="35"/>
        <v>-2.3255813953488372E-2</v>
      </c>
      <c r="H43" s="37">
        <f t="shared" si="35"/>
        <v>-2.4527543224768796E-2</v>
      </c>
      <c r="I43" s="37">
        <f t="shared" si="35"/>
        <v>4.9662296384584822E-3</v>
      </c>
      <c r="J43" s="44">
        <f t="shared" si="35"/>
        <v>-6.7465437788018431E-2</v>
      </c>
      <c r="K43" s="44">
        <f t="shared" si="35"/>
        <v>-9.499105545617173E-2</v>
      </c>
      <c r="L43" s="44">
        <f t="shared" si="35"/>
        <v>-0.10713025061771973</v>
      </c>
      <c r="M43" s="44">
        <f t="shared" si="35"/>
        <v>-0.11725702320711917</v>
      </c>
      <c r="P43" s="7" t="s">
        <v>53</v>
      </c>
      <c r="Q43" s="5" t="s">
        <v>3</v>
      </c>
      <c r="R43" s="37">
        <f>(B$24-B25)/B25</f>
        <v>-0.10810810810810811</v>
      </c>
      <c r="S43" s="37">
        <f t="shared" ref="S43:AC43" si="36">(C$24-C25)/C25</f>
        <v>0.18332470222682548</v>
      </c>
      <c r="T43" s="37">
        <f t="shared" si="36"/>
        <v>0.11553524804177545</v>
      </c>
      <c r="U43" s="37">
        <f t="shared" si="36"/>
        <v>6.656768126701311E-2</v>
      </c>
      <c r="V43" s="37">
        <f t="shared" si="36"/>
        <v>6.8516542155816429E-2</v>
      </c>
      <c r="W43" s="37">
        <f t="shared" si="36"/>
        <v>8.8870431893687707E-2</v>
      </c>
      <c r="X43" s="43">
        <f t="shared" si="36"/>
        <v>7.5392038600723757E-2</v>
      </c>
      <c r="Y43" s="43">
        <f t="shared" si="36"/>
        <v>9.7139451728247908E-2</v>
      </c>
      <c r="Z43" s="43">
        <f t="shared" si="36"/>
        <v>7.1152073732718896E-2</v>
      </c>
      <c r="AA43" s="43">
        <f t="shared" si="36"/>
        <v>4.8837209302325581E-2</v>
      </c>
      <c r="AB43" s="43">
        <f t="shared" si="36"/>
        <v>7.0243558065654785E-2</v>
      </c>
      <c r="AC43" s="43">
        <f t="shared" si="36"/>
        <v>6.5433606700401326E-2</v>
      </c>
    </row>
    <row r="44" spans="1:29" x14ac:dyDescent="0.35">
      <c r="A44" s="5" t="s">
        <v>2</v>
      </c>
      <c r="B44" s="3">
        <f t="shared" si="14"/>
        <v>16.666666666666668</v>
      </c>
      <c r="C44" s="3">
        <f t="shared" ref="C44:M44" si="37">(C$13-C26)/C26</f>
        <v>9.1006423982869372E-2</v>
      </c>
      <c r="D44" s="3">
        <f t="shared" si="37"/>
        <v>-3.9828431372549017E-2</v>
      </c>
      <c r="E44" s="3">
        <f t="shared" si="37"/>
        <v>-4.5782012549384153E-2</v>
      </c>
      <c r="F44" s="3">
        <f t="shared" si="37"/>
        <v>-5.5121349238996295E-2</v>
      </c>
      <c r="G44" s="3">
        <f t="shared" si="37"/>
        <v>-7.4744295830055069E-2</v>
      </c>
      <c r="H44" s="37">
        <f t="shared" si="37"/>
        <v>-6.6923076923076918E-2</v>
      </c>
      <c r="I44" s="37">
        <f t="shared" si="37"/>
        <v>-3.6380952380952382E-2</v>
      </c>
      <c r="J44" s="44">
        <f t="shared" si="37"/>
        <v>-8.9124954987396476E-2</v>
      </c>
      <c r="K44" s="44">
        <f t="shared" si="37"/>
        <v>-0.1124561403508772</v>
      </c>
      <c r="L44" s="44">
        <f t="shared" si="37"/>
        <v>-0.13432580424366872</v>
      </c>
      <c r="M44" s="44">
        <f t="shared" si="37"/>
        <v>-0.14457220155563072</v>
      </c>
      <c r="P44" s="7" t="s">
        <v>54</v>
      </c>
      <c r="Q44" s="5" t="s">
        <v>2</v>
      </c>
      <c r="R44" s="37">
        <f>(B$25-B26)/B26</f>
        <v>2.7948717948717947</v>
      </c>
      <c r="S44" s="37">
        <f t="shared" ref="S44:AC44" si="38">(C$25-C26)/C26</f>
        <v>3.3725910064239827E-2</v>
      </c>
      <c r="T44" s="37">
        <f t="shared" si="38"/>
        <v>-6.1274509803921566E-2</v>
      </c>
      <c r="U44" s="37">
        <f t="shared" si="38"/>
        <v>-6.0887752730653034E-2</v>
      </c>
      <c r="V44" s="37">
        <f t="shared" si="38"/>
        <v>-3.6404771698889345E-2</v>
      </c>
      <c r="W44" s="37">
        <f t="shared" si="38"/>
        <v>-5.271439811172305E-2</v>
      </c>
      <c r="X44" s="43">
        <f t="shared" si="38"/>
        <v>-4.3461538461538461E-2</v>
      </c>
      <c r="Y44" s="43">
        <f t="shared" si="38"/>
        <v>-4.1142857142857141E-2</v>
      </c>
      <c r="Z44" s="43">
        <f t="shared" si="38"/>
        <v>-2.3226503420957868E-2</v>
      </c>
      <c r="AA44" s="43">
        <f t="shared" si="38"/>
        <v>-1.9298245614035089E-2</v>
      </c>
      <c r="AB44" s="43">
        <f t="shared" si="38"/>
        <v>-3.0458590006844626E-2</v>
      </c>
      <c r="AC44" s="43">
        <f t="shared" si="38"/>
        <v>-3.0943523841731484E-2</v>
      </c>
    </row>
    <row r="45" spans="1:29" x14ac:dyDescent="0.35">
      <c r="A45" s="5" t="s">
        <v>1</v>
      </c>
      <c r="B45" s="3">
        <f t="shared" si="14"/>
        <v>688</v>
      </c>
      <c r="C45" s="3">
        <f t="shared" ref="C45:M45" si="39">(C$13-C27)/C27</f>
        <v>0.16257843696520252</v>
      </c>
      <c r="D45" s="3">
        <f t="shared" si="39"/>
        <v>-0.10071736011477762</v>
      </c>
      <c r="E45" s="3">
        <f t="shared" si="39"/>
        <v>-8.4503901895206249E-2</v>
      </c>
      <c r="F45" s="3">
        <f t="shared" si="39"/>
        <v>-6.3786427552476058E-2</v>
      </c>
      <c r="G45" s="3">
        <f t="shared" si="39"/>
        <v>-0.12304250559284116</v>
      </c>
      <c r="H45" s="37">
        <f t="shared" si="39"/>
        <v>-0.11941923774954628</v>
      </c>
      <c r="I45" s="37">
        <f t="shared" si="39"/>
        <v>-9.998220957125066E-2</v>
      </c>
      <c r="J45" s="44">
        <f t="shared" si="39"/>
        <v>-0.14442753255538643</v>
      </c>
      <c r="K45" s="44">
        <f t="shared" si="39"/>
        <v>-0.16019256308100929</v>
      </c>
      <c r="L45" s="44">
        <f t="shared" si="39"/>
        <v>-0.17336601307189542</v>
      </c>
      <c r="M45" s="44">
        <f t="shared" si="39"/>
        <v>-0.17336601307189542</v>
      </c>
      <c r="P45" s="7" t="s">
        <v>55</v>
      </c>
      <c r="Q45" s="5" t="s">
        <v>1</v>
      </c>
      <c r="R45" s="37">
        <f>(B$26-B27)/B27</f>
        <v>38</v>
      </c>
      <c r="S45" s="37">
        <f t="shared" ref="S45:AC45" si="40">(C$26-C27)/C27</f>
        <v>6.5601825442099262E-2</v>
      </c>
      <c r="T45" s="37">
        <f t="shared" si="40"/>
        <v>-6.3414634146341464E-2</v>
      </c>
      <c r="U45" s="37">
        <f t="shared" si="40"/>
        <v>-4.0579710144927533E-2</v>
      </c>
      <c r="V45" s="37">
        <f t="shared" si="40"/>
        <v>-9.1705726513144487E-3</v>
      </c>
      <c r="W45" s="37">
        <f t="shared" si="40"/>
        <v>-5.219985085756898E-2</v>
      </c>
      <c r="X45" s="43">
        <f t="shared" si="40"/>
        <v>-5.6261343012704176E-2</v>
      </c>
      <c r="Y45" s="43">
        <f t="shared" si="40"/>
        <v>-6.6002490660024907E-2</v>
      </c>
      <c r="Z45" s="43">
        <f t="shared" si="40"/>
        <v>-6.0713681718247925E-2</v>
      </c>
      <c r="AA45" s="43">
        <f t="shared" si="40"/>
        <v>-5.3784860557768925E-2</v>
      </c>
      <c r="AB45" s="43">
        <f t="shared" si="40"/>
        <v>-4.5098039215686274E-2</v>
      </c>
      <c r="AC45" s="43">
        <f t="shared" si="40"/>
        <v>-3.3660130718954247E-2</v>
      </c>
    </row>
    <row r="46" spans="1:29" x14ac:dyDescent="0.35">
      <c r="A46" s="5" t="s">
        <v>0</v>
      </c>
      <c r="B46" s="3">
        <f t="shared" si="14"/>
        <v>6.8295454545454541</v>
      </c>
      <c r="C46" s="3">
        <f t="shared" ref="C46:M46" si="41">(C$13-C28)/C28</f>
        <v>0.94095238095238098</v>
      </c>
      <c r="D46" s="3">
        <f t="shared" si="41"/>
        <v>0.26626262626262626</v>
      </c>
      <c r="E46" s="3">
        <f t="shared" si="41"/>
        <v>7.4587804239727815E-2</v>
      </c>
      <c r="F46" s="3">
        <f t="shared" si="41"/>
        <v>-3.0597172399240345E-2</v>
      </c>
      <c r="G46" s="3">
        <f t="shared" si="41"/>
        <v>-6.0890397284887203E-2</v>
      </c>
      <c r="H46" s="37">
        <f t="shared" si="41"/>
        <v>-6.5485362095531588E-2</v>
      </c>
      <c r="I46" s="37">
        <f t="shared" si="41"/>
        <v>-3.9126305792972459E-2</v>
      </c>
      <c r="J46" s="44">
        <f t="shared" si="41"/>
        <v>-8.2350807183021943E-2</v>
      </c>
      <c r="K46" s="44">
        <f t="shared" si="41"/>
        <v>-0.10807475317348378</v>
      </c>
      <c r="L46" s="44">
        <f t="shared" si="41"/>
        <v>-0.13491792065663474</v>
      </c>
      <c r="M46" s="44">
        <f t="shared" si="41"/>
        <v>-0.14021074099252209</v>
      </c>
      <c r="P46" s="7" t="s">
        <v>56</v>
      </c>
      <c r="Q46" s="5" t="s">
        <v>0</v>
      </c>
      <c r="R46" s="37">
        <f>(B$27-B28)/B28</f>
        <v>-0.98863636363636365</v>
      </c>
      <c r="S46" s="37">
        <f t="shared" ref="S46:AC46" si="42">(C$27-C28)/C28</f>
        <v>0.66952380952380952</v>
      </c>
      <c r="T46" s="37">
        <f t="shared" si="42"/>
        <v>0.4080808080808081</v>
      </c>
      <c r="U46" s="37">
        <f t="shared" si="42"/>
        <v>0.17377649829887465</v>
      </c>
      <c r="V46" s="37">
        <f t="shared" si="42"/>
        <v>3.5450516986706058E-2</v>
      </c>
      <c r="W46" s="37">
        <f t="shared" si="42"/>
        <v>7.0872429626671993E-2</v>
      </c>
      <c r="X46" s="43">
        <f t="shared" si="42"/>
        <v>6.1248073959938365E-2</v>
      </c>
      <c r="Y46" s="43">
        <f t="shared" si="42"/>
        <v>6.7616334283000956E-2</v>
      </c>
      <c r="Z46" s="43">
        <f t="shared" si="42"/>
        <v>7.2555777253763831E-2</v>
      </c>
      <c r="AA46" s="43">
        <f t="shared" si="42"/>
        <v>6.2059238363892807E-2</v>
      </c>
      <c r="AB46" s="43">
        <f t="shared" si="42"/>
        <v>4.6511627906976744E-2</v>
      </c>
      <c r="AC46" s="43">
        <f t="shared" si="42"/>
        <v>4.010876954452753E-2</v>
      </c>
    </row>
    <row r="47" spans="1:29" x14ac:dyDescent="0.3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9" spans="2:13" x14ac:dyDescent="0.35">
      <c r="B49" s="2"/>
      <c r="C49" s="2"/>
      <c r="D49" s="2"/>
      <c r="E49" s="9"/>
      <c r="F49" s="6"/>
      <c r="G49" s="6"/>
      <c r="H49" s="6"/>
      <c r="I49" s="6"/>
      <c r="J49" s="6"/>
      <c r="K49" s="6"/>
      <c r="L49" s="6"/>
      <c r="M49" s="6"/>
    </row>
  </sheetData>
  <mergeCells count="2">
    <mergeCell ref="A30:M30"/>
    <mergeCell ref="Q30:AC30"/>
  </mergeCells>
  <phoneticPr fontId="1" type="noConversion"/>
  <printOptions horizontalCentered="1"/>
  <pageMargins left="0.25" right="0.25" top="0.75" bottom="0.75" header="0.3" footer="0.3"/>
  <pageSetup scale="79" fitToHeight="0" orientation="landscape" r:id="rId1"/>
  <headerFooter alignWithMargins="0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Athlete Registration Graph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Stimson</dc:creator>
  <cp:lastModifiedBy>Stimson, Eric</cp:lastModifiedBy>
  <cp:lastPrinted>2018-05-07T19:58:55Z</cp:lastPrinted>
  <dcterms:created xsi:type="dcterms:W3CDTF">2008-01-04T00:00:47Z</dcterms:created>
  <dcterms:modified xsi:type="dcterms:W3CDTF">2019-05-03T22:02:45Z</dcterms:modified>
</cp:coreProperties>
</file>