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<sst xmlns="http://schemas.openxmlformats.org/spreadsheetml/2006/main" count="46" uniqueCount="37">
  <si>
    <t>Blue Wave Pace Calculator</t>
  </si>
  <si>
    <t>Enter Your Best 100 Time (in total seconds) Below</t>
  </si>
  <si>
    <r>
      <rPr>
        <b/>
      </rPr>
      <t>Time Limits For The Zone</t>
    </r>
    <r>
      <t xml:space="preserve"> (min/max total work time)</t>
    </r>
  </si>
  <si>
    <t>Raw 100 Pace</t>
  </si>
  <si>
    <t>Ib</t>
  </si>
  <si>
    <t>&gt;60 min</t>
  </si>
  <si>
    <t>Ia</t>
  </si>
  <si>
    <t>30-60min</t>
  </si>
  <si>
    <t>II</t>
  </si>
  <si>
    <t>15-30min</t>
  </si>
  <si>
    <t>IIIb</t>
  </si>
  <si>
    <t>7-15min</t>
  </si>
  <si>
    <t>IIIa</t>
  </si>
  <si>
    <t>3-7min</t>
  </si>
  <si>
    <t>IVb</t>
  </si>
  <si>
    <t>100-180sec</t>
  </si>
  <si>
    <t>IVa</t>
  </si>
  <si>
    <t>40-100sec</t>
  </si>
  <si>
    <t>Vb</t>
  </si>
  <si>
    <t>12-40sec</t>
  </si>
  <si>
    <t>Va</t>
  </si>
  <si>
    <t>8-12sec</t>
  </si>
  <si>
    <t>Note: The times listed represent the top of each energy zone. Times between the targeted zone and the one zone slower are the range for that zone.</t>
  </si>
  <si>
    <t>Energy Zone Descriptions</t>
  </si>
  <si>
    <t>Aerobic (Lipid Exchange Level) Oxygen intake level is less than 50% from maximal. Lactate concentration in blood around 0.6 – 2 mmol/L</t>
  </si>
  <si>
    <t>Aerobic Sub-zone of initial acidose. Oxygen intake level is 50-60% to maximal. Lactate concentration in Blood 2-4 mmol/L.</t>
  </si>
  <si>
    <t>Quasi aerobicLevel of Oxygen Demand (RO2 ) is less that maximal oxygen consumption (VO2 max ),</t>
  </si>
  <si>
    <t>however is higher than working distance consumption, which may reach 70-80% to maximal. Lactate concentration in Blood &gt; 4 mmol/L</t>
  </si>
  <si>
    <t xml:space="preserve">Mixed Aerobic-Anaerobic.Sub-zone of aerobic toleration. Time of all-out one time exercise effort – 7-15 min. </t>
  </si>
  <si>
    <t>Oxygen Consumption level –90-95% to its maximum, Oxygen Debt 60-65% to its maximum values</t>
  </si>
  <si>
    <t>Mixed Aerobic-Anaerobic.Sub-zone of maximal Oxygen Consumption. Time of all-out one time exercise effort – 3-7 min. Oxygen debt 70-80% to its maximum values.</t>
  </si>
  <si>
    <t xml:space="preserve">Glycolytic – Anaerobic. Sub-zone of lactate toleration. Time of all-out one time exercise effort – 100-180 seconds. </t>
  </si>
  <si>
    <t>Oxygen debt and concentration of lactate in blood 96-100% to their maximum values depending on specialization and specific sports.</t>
  </si>
  <si>
    <t>Glycolytic – Anaerobic. Sub-zone of maximal Glycolytic Power. Time of all-out one time exercise effort – 40-100 seconds.</t>
  </si>
  <si>
    <t>Oxygen debt and concentration of lactate in blood are reaching its maximum values.</t>
  </si>
  <si>
    <t>Glycolytic. Time of all-out one time exercise effort 12-40 seconds.</t>
  </si>
  <si>
    <t>Alactic (Creatin-phosphate) One time maximum (all-out) effort is around 8 to 12 seconds, Intensity 97.5 – 100%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</si>
</sst>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14.0"/>
    </font>
    <font/>
    <font>
      <color rgb="FFFFFFFF"/>
    </font>
    <font>
      <b/>
    </font>
    <font>
      <sz val="11.0"/>
      <color rgb="FF000000"/>
      <name val="Inconsolata"/>
    </font>
    <font>
      <b/>
      <color rgb="FF000000"/>
    </font>
    <font>
      <sz val="9.0"/>
      <color rgb="FF000000"/>
      <name val="Verdana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3" numFmtId="0" xfId="0" applyFont="1"/>
    <xf borderId="0" fillId="2" fontId="5" numFmtId="0" xfId="0" applyFill="1" applyFont="1"/>
    <xf borderId="0" fillId="0" fontId="6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6" numFmtId="0" xfId="0" applyFont="1"/>
    <xf borderId="0" fillId="2" fontId="5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 ht="19.5">
      <c r="A1" s="1" t="s">
        <v>0</v>
      </c>
    </row>
    <row r="2">
      <c r="A2" s="2" t="s">
        <v>1</v>
      </c>
      <c r="I2" s="2" t="s">
        <v>2</v>
      </c>
    </row>
    <row r="3">
      <c r="A3" s="2">
        <v>48.0</v>
      </c>
      <c r="C3" s="3" t="s">
        <v>3</v>
      </c>
      <c r="D3" s="2">
        <v>25.0</v>
      </c>
      <c r="E3" s="2">
        <v>50.0</v>
      </c>
      <c r="F3" s="2">
        <v>75.0</v>
      </c>
      <c r="G3" s="2">
        <v>100.0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>
      <c r="B4" s="4" t="s">
        <v>4</v>
      </c>
      <c r="C4" s="5">
        <f>SUM(A3*135%)</f>
        <v>64.8</v>
      </c>
      <c r="D4">
        <f t="shared" ref="D4:D12" si="1">SUM(C4*0.25)</f>
        <v>16.2</v>
      </c>
      <c r="E4">
        <f>SUM(D4*2)</f>
        <v>32.4</v>
      </c>
      <c r="F4">
        <f t="shared" ref="F4:F11" si="2">SUM(C4*0.75)</f>
        <v>48.6</v>
      </c>
      <c r="G4" s="6">
        <f>SUM(A3*135%)</f>
        <v>64.8</v>
      </c>
      <c r="I4" s="2" t="s">
        <v>5</v>
      </c>
    </row>
    <row r="5">
      <c r="B5" s="4" t="s">
        <v>6</v>
      </c>
      <c r="C5" s="5">
        <f>SUM(A3*130.4%)</f>
        <v>62.592</v>
      </c>
      <c r="D5">
        <f t="shared" si="1"/>
        <v>15.648</v>
      </c>
      <c r="E5">
        <f t="shared" ref="E5:E11" si="3">SUM(C5*0.5)</f>
        <v>31.296</v>
      </c>
      <c r="F5">
        <f t="shared" si="2"/>
        <v>46.944</v>
      </c>
      <c r="G5">
        <f>SUM(A3*130.4%)</f>
        <v>62.592</v>
      </c>
      <c r="I5" s="2" t="s">
        <v>7</v>
      </c>
    </row>
    <row r="6">
      <c r="B6" s="4" t="s">
        <v>8</v>
      </c>
      <c r="C6" s="5">
        <f>SUM(A3*125.8%)</f>
        <v>60.384</v>
      </c>
      <c r="D6">
        <f t="shared" si="1"/>
        <v>15.096</v>
      </c>
      <c r="E6">
        <f t="shared" si="3"/>
        <v>30.192</v>
      </c>
      <c r="F6">
        <f t="shared" si="2"/>
        <v>45.288</v>
      </c>
      <c r="G6" s="6">
        <f>SUM(A3*125.8%)</f>
        <v>60.384</v>
      </c>
      <c r="I6" s="2" t="s">
        <v>9</v>
      </c>
    </row>
    <row r="7">
      <c r="B7" s="4" t="s">
        <v>10</v>
      </c>
      <c r="C7" s="5">
        <f>SUM(A3*121.1%)</f>
        <v>58.128</v>
      </c>
      <c r="D7">
        <f t="shared" si="1"/>
        <v>14.532</v>
      </c>
      <c r="E7">
        <f t="shared" si="3"/>
        <v>29.064</v>
      </c>
      <c r="F7">
        <f t="shared" si="2"/>
        <v>43.596</v>
      </c>
      <c r="G7" s="6">
        <f>SUM(A3*121.1%)</f>
        <v>58.128</v>
      </c>
      <c r="I7" s="2" t="s">
        <v>11</v>
      </c>
    </row>
    <row r="8">
      <c r="B8" s="4" t="s">
        <v>12</v>
      </c>
      <c r="C8" s="5">
        <f>SUM(A3*115.7%)</f>
        <v>55.536</v>
      </c>
      <c r="D8">
        <f t="shared" si="1"/>
        <v>13.884</v>
      </c>
      <c r="E8">
        <f t="shared" si="3"/>
        <v>27.768</v>
      </c>
      <c r="F8">
        <f t="shared" si="2"/>
        <v>41.652</v>
      </c>
      <c r="G8" s="6">
        <f>SUM(A3*115.7%)</f>
        <v>55.536</v>
      </c>
      <c r="I8" s="2" t="s">
        <v>13</v>
      </c>
    </row>
    <row r="9">
      <c r="B9" s="4" t="s">
        <v>14</v>
      </c>
      <c r="C9" s="5">
        <f>SUM(A3*109.5%)</f>
        <v>52.56</v>
      </c>
      <c r="D9">
        <f t="shared" si="1"/>
        <v>13.14</v>
      </c>
      <c r="E9">
        <f t="shared" si="3"/>
        <v>26.28</v>
      </c>
      <c r="F9">
        <f t="shared" si="2"/>
        <v>39.42</v>
      </c>
      <c r="G9" s="6">
        <f>SUM(A3*109.5%)</f>
        <v>52.56</v>
      </c>
      <c r="I9" s="2" t="s">
        <v>15</v>
      </c>
    </row>
    <row r="10">
      <c r="B10" s="4" t="s">
        <v>16</v>
      </c>
      <c r="C10" s="5">
        <f>SUM(A3*99.4%)</f>
        <v>47.712</v>
      </c>
      <c r="D10">
        <f t="shared" si="1"/>
        <v>11.928</v>
      </c>
      <c r="E10">
        <f t="shared" si="3"/>
        <v>23.856</v>
      </c>
      <c r="F10">
        <f t="shared" si="2"/>
        <v>35.784</v>
      </c>
      <c r="G10" s="6">
        <f>SUM(A3*99.4%)</f>
        <v>47.712</v>
      </c>
      <c r="I10" s="2" t="s">
        <v>17</v>
      </c>
    </row>
    <row r="11">
      <c r="B11" s="4" t="s">
        <v>18</v>
      </c>
      <c r="C11" s="5">
        <f>SUM(A3*88.5%)</f>
        <v>42.48</v>
      </c>
      <c r="D11">
        <f t="shared" si="1"/>
        <v>10.62</v>
      </c>
      <c r="E11">
        <f t="shared" si="3"/>
        <v>21.24</v>
      </c>
      <c r="F11">
        <f t="shared" si="2"/>
        <v>31.86</v>
      </c>
      <c r="I11" s="2" t="s">
        <v>19</v>
      </c>
    </row>
    <row r="12">
      <c r="B12" s="4" t="s">
        <v>20</v>
      </c>
      <c r="C12" s="5">
        <f>SUM(A3*88.3%)</f>
        <v>42.384</v>
      </c>
      <c r="D12">
        <f t="shared" si="1"/>
        <v>10.596</v>
      </c>
      <c r="I12" s="2" t="s">
        <v>21</v>
      </c>
    </row>
    <row r="14">
      <c r="A14" s="2" t="s">
        <v>22</v>
      </c>
    </row>
    <row r="16">
      <c r="A16" s="4" t="s">
        <v>23</v>
      </c>
    </row>
    <row r="17">
      <c r="B17" s="7" t="s">
        <v>4</v>
      </c>
      <c r="C17" s="8" t="s">
        <v>24</v>
      </c>
    </row>
    <row r="18">
      <c r="B18" s="7" t="s">
        <v>6</v>
      </c>
      <c r="C18" s="8" t="s">
        <v>25</v>
      </c>
    </row>
    <row r="19">
      <c r="B19" s="7" t="s">
        <v>8</v>
      </c>
      <c r="C19" s="8" t="s">
        <v>26</v>
      </c>
    </row>
    <row r="20">
      <c r="B20" s="9"/>
      <c r="C20" s="10" t="s">
        <v>27</v>
      </c>
    </row>
    <row r="21">
      <c r="B21" s="7" t="s">
        <v>10</v>
      </c>
      <c r="C21" s="8" t="s">
        <v>28</v>
      </c>
    </row>
    <row r="22">
      <c r="B22" s="9"/>
      <c r="C22" s="10" t="s">
        <v>29</v>
      </c>
    </row>
    <row r="23">
      <c r="B23" s="7" t="s">
        <v>12</v>
      </c>
      <c r="C23" s="8" t="s">
        <v>30</v>
      </c>
    </row>
    <row r="24">
      <c r="B24" s="7" t="s">
        <v>14</v>
      </c>
      <c r="C24" s="8" t="s">
        <v>31</v>
      </c>
    </row>
    <row r="25">
      <c r="B25" s="9"/>
      <c r="C25" s="10" t="s">
        <v>32</v>
      </c>
    </row>
    <row r="26">
      <c r="B26" s="7" t="s">
        <v>16</v>
      </c>
      <c r="C26" s="8" t="s">
        <v>33</v>
      </c>
    </row>
    <row r="27">
      <c r="B27" s="9"/>
      <c r="C27" s="10" t="s">
        <v>34</v>
      </c>
    </row>
    <row r="28">
      <c r="B28" s="7" t="s">
        <v>18</v>
      </c>
      <c r="C28" s="8" t="s">
        <v>35</v>
      </c>
    </row>
    <row r="29">
      <c r="B29" s="7" t="s">
        <v>20</v>
      </c>
      <c r="C29" s="8" t="s">
        <v>36</v>
      </c>
    </row>
  </sheetData>
  <drawing r:id="rId1"/>
</worksheet>
</file>