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m\Documents\Gulf Swimming\"/>
    </mc:Choice>
  </mc:AlternateContent>
  <bookViews>
    <workbookView xWindow="0" yWindow="0" windowWidth="21600" windowHeight="94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K30" i="1"/>
  <c r="J30" i="1"/>
  <c r="I30" i="1"/>
  <c r="L29" i="1"/>
  <c r="K29" i="1"/>
  <c r="J29" i="1"/>
  <c r="I29" i="1"/>
  <c r="N28" i="1"/>
  <c r="N27" i="1"/>
  <c r="L27" i="1"/>
  <c r="K27" i="1"/>
  <c r="J27" i="1"/>
  <c r="I27" i="1"/>
  <c r="L26" i="1"/>
  <c r="K26" i="1"/>
  <c r="J26" i="1"/>
  <c r="I26" i="1"/>
  <c r="N25" i="1"/>
  <c r="L25" i="1"/>
  <c r="K25" i="1"/>
  <c r="J25" i="1"/>
  <c r="I25" i="1"/>
  <c r="K23" i="1"/>
  <c r="J23" i="1"/>
  <c r="I23" i="1"/>
  <c r="N22" i="1"/>
  <c r="L22" i="1"/>
  <c r="K22" i="1"/>
  <c r="J22" i="1"/>
  <c r="I22" i="1"/>
  <c r="N21" i="1"/>
  <c r="L21" i="1"/>
  <c r="K21" i="1"/>
  <c r="J21" i="1"/>
  <c r="I21" i="1"/>
  <c r="P16" i="1"/>
  <c r="O16" i="1"/>
  <c r="P15" i="1"/>
  <c r="O15" i="1"/>
  <c r="P14" i="1"/>
  <c r="O14" i="1"/>
  <c r="P12" i="1"/>
  <c r="O12" i="1"/>
  <c r="P11" i="1"/>
  <c r="O11" i="1"/>
  <c r="P10" i="1"/>
  <c r="O10" i="1"/>
  <c r="L9" i="1"/>
  <c r="F9" i="1"/>
  <c r="G9" i="1" s="1"/>
  <c r="I9" i="1" s="1"/>
  <c r="J9" i="1" s="1"/>
  <c r="P8" i="1"/>
  <c r="O8" i="1"/>
  <c r="P7" i="1"/>
  <c r="O7" i="1"/>
  <c r="P6" i="1"/>
  <c r="O6" i="1"/>
  <c r="Q24" i="1" l="1"/>
  <c r="L24" i="1"/>
  <c r="O9" i="1"/>
  <c r="F24" i="1" s="1"/>
  <c r="P24" i="1"/>
  <c r="K24" i="1"/>
  <c r="I24" i="1"/>
  <c r="P9" i="1"/>
  <c r="G24" i="1" s="1"/>
  <c r="O24" i="1"/>
  <c r="J24" i="1"/>
  <c r="R24" i="1"/>
  <c r="N24" i="1"/>
</calcChain>
</file>

<file path=xl/sharedStrings.xml><?xml version="1.0" encoding="utf-8"?>
<sst xmlns="http://schemas.openxmlformats.org/spreadsheetml/2006/main" count="84" uniqueCount="69">
  <si>
    <t xml:space="preserve">2021 ATHLETE REIMBURSEMENTS </t>
  </si>
  <si>
    <t>CALCULATIONS</t>
  </si>
  <si>
    <t>ATHLETE REIMBURSEMENT FOR NATIONAL MEETS FROM 1/1/2021 TO 12/31/2021</t>
  </si>
  <si>
    <t>MEETS</t>
  </si>
  <si>
    <t>DATES</t>
  </si>
  <si>
    <t>TOTAL NIGHTS</t>
  </si>
  <si>
    <t>LOCATION</t>
  </si>
  <si>
    <t>LODGING</t>
  </si>
  <si>
    <t>ADD TAX</t>
  </si>
  <si>
    <t>DOUBLE</t>
  </si>
  <si>
    <t>M&amp;I</t>
  </si>
  <si>
    <t>DAILY TOTAL</t>
  </si>
  <si>
    <t>NET DAILY TOTAL</t>
  </si>
  <si>
    <r>
      <t>AIRFARE</t>
    </r>
    <r>
      <rPr>
        <b/>
        <sz val="10"/>
        <rFont val="Calibri"/>
        <family val="2"/>
      </rPr>
      <t>*</t>
    </r>
  </si>
  <si>
    <t>NET AIRFARE</t>
  </si>
  <si>
    <t xml:space="preserve">% </t>
  </si>
  <si>
    <t>MIN TOTAL</t>
  </si>
  <si>
    <t>MAX TOTAL</t>
  </si>
  <si>
    <t>NCSA Juniors</t>
  </si>
  <si>
    <t>TYR International Junior Cup (JNCC)</t>
  </si>
  <si>
    <t>Open Water Nat</t>
  </si>
  <si>
    <t>Olympic Trials</t>
  </si>
  <si>
    <t>6/13-20/2020</t>
  </si>
  <si>
    <t>Omaha, NB</t>
  </si>
  <si>
    <t>NCSA LC Juniors</t>
  </si>
  <si>
    <t>Futures</t>
  </si>
  <si>
    <t>Speedo Summer Championships (JR)</t>
  </si>
  <si>
    <t>Southern Zone Sr Meet</t>
  </si>
  <si>
    <t>SC (Winter) Senior Nationals</t>
  </si>
  <si>
    <t>SC (Winter) Juniors  West</t>
  </si>
  <si>
    <t>REIMBURSEMENTS</t>
  </si>
  <si>
    <t>ATHLETE REIMBURSEMENT FOR NATIONAL MEETS FROM 1/1/2020 TO 12/31/2020</t>
  </si>
  <si>
    <t>MIN</t>
  </si>
  <si>
    <t>MAX</t>
  </si>
  <si>
    <t>TOTAL DAYS</t>
  </si>
  <si>
    <t>NIGHTS</t>
  </si>
  <si>
    <t>TOTAL</t>
  </si>
  <si>
    <t>2 nights</t>
  </si>
  <si>
    <t>3 nights</t>
  </si>
  <si>
    <t>4 nights</t>
  </si>
  <si>
    <t>5 nights</t>
  </si>
  <si>
    <t>6 nights</t>
  </si>
  <si>
    <t>7 nights</t>
  </si>
  <si>
    <t>8 nights</t>
  </si>
  <si>
    <t>9 nights</t>
  </si>
  <si>
    <t>10 nights</t>
  </si>
  <si>
    <t>Olympic Trial</t>
  </si>
  <si>
    <t>NOTES:</t>
  </si>
  <si>
    <t xml:space="preserve">MIN TOTAL for Trials is three days, two nights for swimming one event or four days and three nights if arriving two days prior to first event. Counts one or two days before 1st event 1 day after last event.  </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</si>
  <si>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</si>
  <si>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</si>
  <si>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</si>
  <si>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Example: If a swimmer swims on day 2 and day 4, the reimbursement will be for 5 days, 4 nights.</t>
  </si>
  <si>
    <t>Per Gulf Swimmings Rules &amp; Regulatons</t>
  </si>
  <si>
    <t>GENERAL TRAVEL WITHIN THE GULF SWIMMING LSC</t>
  </si>
  <si>
    <t>The following guidelines will apply when conducting Gulf Business within the LSC.</t>
  </si>
  <si>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</si>
  <si>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</si>
  <si>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</si>
  <si>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</si>
  <si>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</si>
  <si>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</si>
  <si>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</si>
  <si>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rPr>
        <sz val="11"/>
        <color theme="1"/>
        <rFont val="Calibri"/>
        <family val="2"/>
      </rPr>
      <t>**</t>
    </r>
    <r>
      <rPr>
        <sz val="11"/>
        <color theme="1"/>
        <rFont val="Calibri"/>
        <family val="2"/>
        <scheme val="minor"/>
      </rPr>
      <t>For those swimmers competing in a National Level Meet outside their Metro Area but within the Gulf LSC:</t>
    </r>
  </si>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</sst>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d/yy;@"/>
    <numFmt numFmtId="165" formatCode="m/d;@"/>
    <numFmt numFmtId="166" formatCode="&quot;$&quot;#,##0"/>
    <numFmt numFmtId="167" formatCode="[$$-409]#,##0"/>
    <numFmt numFmtId="168" formatCode="&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b/>
      <sz val="10"/>
      <name val="Calibri"/>
      <family val="2"/>
    </font>
    <font>
      <sz val="11"/>
      <name val="Calibri"/>
      <family val="2"/>
      <scheme val="minor"/>
    </font>
    <font>
      <sz val="11"/>
      <color rgb="FF414141"/>
      <name val="Calibri"/>
      <family val="2"/>
      <scheme val="minor"/>
    </font>
    <font>
      <vertAlign val="superscript"/>
      <sz val="11"/>
      <name val="Arial Black"/>
      <family val="2"/>
    </font>
    <font>
      <sz val="10"/>
      <name val="Arial"/>
      <family val="2"/>
    </font>
    <font>
      <b/>
      <u/>
      <sz val="10"/>
      <color theme="1"/>
      <name val="Arial"/>
      <family val="2"/>
    </font>
    <font>
      <sz val="10"/>
      <color theme="1"/>
      <name val="Arial"/>
      <family val="2"/>
    </font>
    <font>
      <sz val="7"/>
      <color theme="1"/>
      <name val="Times New Roman"/>
      <family val="1"/>
    </font>
    <font>
      <sz val="10"/>
      <color rgb="FFFF0000"/>
      <name val="Arial"/>
      <family val="2"/>
    </font>
    <font>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164" fontId="0" fillId="0" borderId="0" xfId="0" quotePrefix="1" applyNumberFormat="1"/>
    <xf numFmtId="0" fontId="3" fillId="0" borderId="0" xfId="0" applyFont="1"/>
    <xf numFmtId="0" fontId="4"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 wrapText="1"/>
    </xf>
    <xf numFmtId="0" fontId="6" fillId="0" borderId="0" xfId="0" applyFont="1" applyFill="1"/>
    <xf numFmtId="165" fontId="6" fillId="0" borderId="0" xfId="0" quotePrefix="1" applyNumberFormat="1" applyFont="1" applyFill="1" applyAlignment="1">
      <alignment horizontal="left"/>
    </xf>
    <xf numFmtId="3" fontId="6" fillId="0" borderId="0" xfId="0" applyNumberFormat="1" applyFont="1" applyFill="1" applyAlignment="1">
      <alignment horizontal="center"/>
    </xf>
    <xf numFmtId="0" fontId="6" fillId="0" borderId="0" xfId="0" applyFont="1" applyFill="1" applyAlignment="1">
      <alignment horizontal="center"/>
    </xf>
    <xf numFmtId="166" fontId="6" fillId="0" borderId="0" xfId="0" applyNumberFormat="1" applyFont="1" applyFill="1"/>
    <xf numFmtId="167" fontId="6" fillId="0" borderId="0" xfId="0" applyNumberFormat="1" applyFont="1" applyFill="1"/>
    <xf numFmtId="2" fontId="6" fillId="0" borderId="0" xfId="0" applyNumberFormat="1" applyFont="1" applyFill="1"/>
    <xf numFmtId="0" fontId="7" fillId="0" borderId="0" xfId="0" applyFont="1"/>
    <xf numFmtId="167" fontId="6" fillId="0" borderId="0" xfId="1" applyNumberFormat="1" applyFont="1" applyFill="1"/>
    <xf numFmtId="0" fontId="0" fillId="0" borderId="0" xfId="0" applyFill="1"/>
    <xf numFmtId="1" fontId="6" fillId="0" borderId="0" xfId="0" applyNumberFormat="1" applyFont="1" applyFill="1"/>
    <xf numFmtId="3" fontId="6" fillId="0" borderId="0" xfId="0" applyNumberFormat="1" applyFont="1" applyFill="1"/>
    <xf numFmtId="0" fontId="8" fillId="0" borderId="0" xfId="0" applyNumberFormat="1" applyFont="1" applyFill="1"/>
    <xf numFmtId="0" fontId="0" fillId="0" borderId="0" xfId="0" applyAlignment="1">
      <alignment horizontal="center"/>
    </xf>
    <xf numFmtId="0" fontId="9" fillId="0" borderId="0" xfId="0" applyFont="1"/>
    <xf numFmtId="0" fontId="9" fillId="0" borderId="0" xfId="0" applyFont="1" applyAlignment="1">
      <alignment horizontal="center"/>
    </xf>
    <xf numFmtId="3" fontId="0" fillId="0" borderId="0" xfId="0" applyNumberFormat="1" applyFont="1" applyFill="1" applyAlignment="1">
      <alignment horizontal="center"/>
    </xf>
    <xf numFmtId="167" fontId="0" fillId="0" borderId="0" xfId="0" applyNumberFormat="1" applyFont="1" applyFill="1"/>
    <xf numFmtId="166" fontId="0" fillId="0" borderId="0" xfId="0" applyNumberFormat="1" applyFont="1" applyFill="1"/>
    <xf numFmtId="0" fontId="0" fillId="0" borderId="0" xfId="0" applyFont="1" applyFill="1"/>
    <xf numFmtId="166" fontId="0" fillId="0" borderId="0" xfId="0" applyNumberFormat="1"/>
    <xf numFmtId="168" fontId="0" fillId="0" borderId="0" xfId="0" applyNumberFormat="1" applyFont="1" applyFill="1"/>
    <xf numFmtId="0" fontId="2" fillId="0" borderId="0" xfId="0" applyFont="1"/>
    <xf numFmtId="165" fontId="0" fillId="0" borderId="0" xfId="0" applyNumberFormat="1" applyAlignment="1">
      <alignment horizontal="left"/>
    </xf>
    <xf numFmtId="0" fontId="4" fillId="0" borderId="0" xfId="0" applyFont="1"/>
    <xf numFmtId="3" fontId="0" fillId="0" borderId="0" xfId="0" applyNumberFormat="1"/>
    <xf numFmtId="3" fontId="0" fillId="0" borderId="0" xfId="0" applyNumberFormat="1" applyAlignment="1">
      <alignment horizontal="center"/>
    </xf>
    <xf numFmtId="0" fontId="10"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horizontal="left" vertical="center" indent="3"/>
    </xf>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workbookViewId="0">
      <selection activeCell="B18" sqref="B18"/>
    </sheetView>
  </sheetViews>
  <sheetFormatPr defaultRowHeight="14.5" x14ac:dyDescent="0.35"/>
  <cols>
    <col min="1" max="1" width="31.26953125" customWidth="1"/>
    <col min="2" max="2" width="12.81640625" customWidth="1"/>
    <col min="3" max="3" width="11.453125" customWidth="1"/>
    <col min="4" max="5" width="16.08984375" bestFit="1" customWidth="1"/>
    <col min="6" max="6" width="8.453125" bestFit="1" customWidth="1"/>
    <col min="7" max="7" width="8.54296875" bestFit="1" customWidth="1"/>
    <col min="8" max="8" width="7.1796875" customWidth="1"/>
    <col min="11" max="11" width="11" customWidth="1"/>
    <col min="12" max="12" width="10.54296875" customWidth="1"/>
    <col min="13" max="13" width="1.90625" customWidth="1"/>
    <col min="14" max="14" width="7" bestFit="1" customWidth="1"/>
  </cols>
  <sheetData>
    <row r="1" spans="1:18" x14ac:dyDescent="0.35">
      <c r="A1" t="s">
        <v>0</v>
      </c>
      <c r="O1" s="1"/>
    </row>
    <row r="3" spans="1:18" x14ac:dyDescent="0.35">
      <c r="A3" s="2" t="s">
        <v>1</v>
      </c>
    </row>
    <row r="4" spans="1:18" x14ac:dyDescent="0.35">
      <c r="A4" s="3" t="s">
        <v>2</v>
      </c>
      <c r="B4" s="4"/>
      <c r="C4" s="3"/>
      <c r="D4" s="3"/>
      <c r="E4" s="3"/>
      <c r="F4" s="3"/>
      <c r="G4" s="3"/>
      <c r="H4" s="3"/>
      <c r="I4" s="3"/>
      <c r="J4" s="3"/>
      <c r="K4" s="4"/>
      <c r="L4" s="4"/>
      <c r="M4" s="4"/>
      <c r="N4" s="4"/>
      <c r="O4" s="4"/>
      <c r="P4" s="4"/>
    </row>
    <row r="5" spans="1:18" ht="39.5" x14ac:dyDescent="0.35">
      <c r="A5" s="5" t="s">
        <v>3</v>
      </c>
      <c r="B5" s="5" t="s">
        <v>4</v>
      </c>
      <c r="C5" s="5" t="s">
        <v>5</v>
      </c>
      <c r="D5" s="5" t="s">
        <v>6</v>
      </c>
      <c r="E5" s="5" t="s">
        <v>7</v>
      </c>
      <c r="F5" s="5" t="s">
        <v>8</v>
      </c>
      <c r="G5" s="5" t="s">
        <v>9</v>
      </c>
      <c r="H5" s="5" t="s">
        <v>10</v>
      </c>
      <c r="I5" s="5" t="s">
        <v>11</v>
      </c>
      <c r="J5" s="5" t="s">
        <v>12</v>
      </c>
      <c r="K5" s="5" t="s">
        <v>13</v>
      </c>
      <c r="L5" s="5" t="s">
        <v>14</v>
      </c>
      <c r="M5" s="5"/>
      <c r="N5" s="5" t="s">
        <v>15</v>
      </c>
      <c r="O5" s="5" t="s">
        <v>16</v>
      </c>
      <c r="P5" s="5" t="s">
        <v>17</v>
      </c>
    </row>
    <row r="6" spans="1:18" x14ac:dyDescent="0.35">
      <c r="A6" s="6" t="s">
        <v>18</v>
      </c>
      <c r="B6" s="7"/>
      <c r="C6" s="8"/>
      <c r="D6" s="6"/>
      <c r="E6" s="9"/>
      <c r="F6" s="6"/>
      <c r="G6" s="10"/>
      <c r="H6" s="9"/>
      <c r="I6" s="10"/>
      <c r="J6" s="10"/>
      <c r="K6" s="10"/>
      <c r="L6" s="10"/>
      <c r="M6" s="11"/>
      <c r="N6" s="12">
        <v>0.8</v>
      </c>
      <c r="O6" s="11">
        <f>(2*$J6)+$L6</f>
        <v>0</v>
      </c>
      <c r="P6" s="11">
        <f>($C6*$J6)+$L6</f>
        <v>0</v>
      </c>
    </row>
    <row r="7" spans="1:18" x14ac:dyDescent="0.35">
      <c r="A7" s="6" t="s">
        <v>19</v>
      </c>
      <c r="B7" s="7"/>
      <c r="C7" s="8"/>
      <c r="D7" s="6"/>
      <c r="E7" s="9"/>
      <c r="F7" s="6"/>
      <c r="G7" s="10"/>
      <c r="H7" s="9"/>
      <c r="I7" s="10"/>
      <c r="J7" s="10"/>
      <c r="K7" s="10"/>
      <c r="L7" s="10"/>
      <c r="M7" s="11"/>
      <c r="N7" s="12">
        <v>0.8</v>
      </c>
      <c r="O7" s="11">
        <f>(2*$J7)+$L7</f>
        <v>0</v>
      </c>
      <c r="P7" s="11">
        <f>($C7*$J7)+$L7</f>
        <v>0</v>
      </c>
    </row>
    <row r="8" spans="1:18" x14ac:dyDescent="0.35">
      <c r="A8" s="6" t="s">
        <v>20</v>
      </c>
      <c r="B8" s="6"/>
      <c r="C8" s="8"/>
      <c r="D8" s="6"/>
      <c r="E8" s="9"/>
      <c r="F8" s="6"/>
      <c r="G8" s="10"/>
      <c r="H8" s="9"/>
      <c r="I8" s="10"/>
      <c r="J8" s="10"/>
      <c r="K8" s="10"/>
      <c r="L8" s="10"/>
      <c r="M8" s="11"/>
      <c r="N8" s="12">
        <v>0.85</v>
      </c>
      <c r="O8" s="11">
        <f>(2*$J8)+$L8</f>
        <v>0</v>
      </c>
      <c r="P8" s="11">
        <f>($C8*$J8)+$L8</f>
        <v>0</v>
      </c>
    </row>
    <row r="9" spans="1:18" x14ac:dyDescent="0.35">
      <c r="A9" s="6" t="s">
        <v>21</v>
      </c>
      <c r="B9" s="7" t="s">
        <v>22</v>
      </c>
      <c r="C9" s="8">
        <v>10</v>
      </c>
      <c r="D9" s="6" t="s">
        <v>23</v>
      </c>
      <c r="E9" s="9">
        <v>110</v>
      </c>
      <c r="F9" s="6">
        <f t="shared" ref="F9" si="0">(E9*0.15)+E9</f>
        <v>126.5</v>
      </c>
      <c r="G9" s="10">
        <f t="shared" ref="G9" si="1">F9/2</f>
        <v>63.25</v>
      </c>
      <c r="H9" s="9">
        <v>61</v>
      </c>
      <c r="I9" s="10">
        <f t="shared" ref="I9" si="2">(G9+H9)</f>
        <v>124.25</v>
      </c>
      <c r="J9" s="10">
        <f t="shared" ref="J9" si="3">I9*N9</f>
        <v>118.03749999999999</v>
      </c>
      <c r="K9" s="10">
        <v>418</v>
      </c>
      <c r="L9" s="10">
        <f t="shared" ref="L9" si="4">K9*N9</f>
        <v>397.09999999999997</v>
      </c>
      <c r="M9" s="11"/>
      <c r="N9" s="12">
        <v>0.95</v>
      </c>
      <c r="O9" s="11">
        <f t="shared" ref="O9:O12" si="5">(2*$J9)+$L9</f>
        <v>633.17499999999995</v>
      </c>
      <c r="P9" s="11">
        <f t="shared" ref="P9:P14" si="6">($C9*$J9)+$L9</f>
        <v>1577.4749999999999</v>
      </c>
    </row>
    <row r="10" spans="1:18" x14ac:dyDescent="0.35">
      <c r="A10" s="6" t="s">
        <v>24</v>
      </c>
      <c r="B10" s="7"/>
      <c r="C10" s="8"/>
      <c r="D10" s="6"/>
      <c r="E10" s="9"/>
      <c r="F10" s="11"/>
      <c r="G10" s="10"/>
      <c r="H10" s="9"/>
      <c r="I10" s="10"/>
      <c r="J10" s="10"/>
      <c r="K10" s="10"/>
      <c r="L10" s="10"/>
      <c r="M10" s="11"/>
      <c r="N10" s="12">
        <v>0.8</v>
      </c>
      <c r="O10" s="11">
        <f>(2*$J10)+$L10</f>
        <v>0</v>
      </c>
      <c r="P10" s="11">
        <f>($C10*$J10)+$L10</f>
        <v>0</v>
      </c>
    </row>
    <row r="11" spans="1:18" x14ac:dyDescent="0.35">
      <c r="A11" s="6" t="s">
        <v>25</v>
      </c>
      <c r="B11" s="7"/>
      <c r="C11" s="8"/>
      <c r="D11" s="13"/>
      <c r="E11" s="9"/>
      <c r="F11" s="6"/>
      <c r="G11" s="10"/>
      <c r="H11" s="9"/>
      <c r="I11" s="10"/>
      <c r="J11" s="10"/>
      <c r="K11" s="10"/>
      <c r="L11" s="10"/>
      <c r="M11" s="11"/>
      <c r="N11" s="12">
        <v>0.8</v>
      </c>
      <c r="O11" s="14">
        <f>(2*$J11)+$L11</f>
        <v>0</v>
      </c>
      <c r="P11" s="14">
        <f>($C11*$J11)+$L11</f>
        <v>0</v>
      </c>
    </row>
    <row r="12" spans="1:18" x14ac:dyDescent="0.35">
      <c r="A12" s="6" t="s">
        <v>26</v>
      </c>
      <c r="B12" s="7"/>
      <c r="C12" s="8"/>
      <c r="D12" s="6"/>
      <c r="E12" s="9"/>
      <c r="F12" s="6"/>
      <c r="G12" s="10"/>
      <c r="H12" s="9"/>
      <c r="I12" s="10"/>
      <c r="J12" s="10"/>
      <c r="K12" s="10"/>
      <c r="L12" s="10"/>
      <c r="M12" s="11"/>
      <c r="N12" s="12">
        <v>0.85</v>
      </c>
      <c r="O12" s="11">
        <f t="shared" si="5"/>
        <v>0</v>
      </c>
      <c r="P12" s="11">
        <f t="shared" si="6"/>
        <v>0</v>
      </c>
      <c r="R12" s="15"/>
    </row>
    <row r="13" spans="1:18" x14ac:dyDescent="0.35">
      <c r="A13" s="6" t="s">
        <v>27</v>
      </c>
      <c r="B13" s="7"/>
      <c r="C13" s="8"/>
      <c r="D13" s="6"/>
      <c r="E13" s="9"/>
      <c r="F13" s="6"/>
      <c r="G13" s="10"/>
      <c r="H13" s="9"/>
      <c r="I13" s="10"/>
      <c r="J13" s="10"/>
      <c r="K13" s="10"/>
      <c r="L13" s="10"/>
      <c r="M13" s="11"/>
      <c r="N13" s="12"/>
      <c r="O13" s="11"/>
      <c r="P13" s="11">
        <v>400</v>
      </c>
      <c r="R13" s="15"/>
    </row>
    <row r="14" spans="1:18" x14ac:dyDescent="0.35">
      <c r="A14" s="6" t="s">
        <v>28</v>
      </c>
      <c r="B14" s="7"/>
      <c r="C14" s="8"/>
      <c r="D14" s="7"/>
      <c r="E14" s="9"/>
      <c r="F14" s="6"/>
      <c r="G14" s="16"/>
      <c r="H14" s="9"/>
      <c r="I14" s="16"/>
      <c r="J14" s="16"/>
      <c r="K14" s="6"/>
      <c r="L14" s="11"/>
      <c r="M14" s="11"/>
      <c r="N14" s="12">
        <v>0.9</v>
      </c>
      <c r="O14" s="17">
        <f>(2*$J14)+$L14</f>
        <v>0</v>
      </c>
      <c r="P14" s="11">
        <f t="shared" si="6"/>
        <v>0</v>
      </c>
      <c r="R14" s="15"/>
    </row>
    <row r="15" spans="1:18" ht="19" x14ac:dyDescent="0.5">
      <c r="A15" s="6" t="s">
        <v>29</v>
      </c>
      <c r="B15" s="7"/>
      <c r="C15" s="8"/>
      <c r="D15" s="7"/>
      <c r="E15" s="9"/>
      <c r="F15" s="6"/>
      <c r="G15" s="16"/>
      <c r="H15" s="9"/>
      <c r="I15" s="16"/>
      <c r="J15" s="16"/>
      <c r="K15" s="6"/>
      <c r="L15" s="11"/>
      <c r="M15" s="18"/>
      <c r="N15" s="12">
        <v>0.85</v>
      </c>
      <c r="O15" s="17">
        <f>(2*$J15)+$L15</f>
        <v>0</v>
      </c>
      <c r="P15" s="11">
        <f>($C15*$J15)+$L15</f>
        <v>0</v>
      </c>
      <c r="R15" s="15"/>
    </row>
    <row r="16" spans="1:18" x14ac:dyDescent="0.35">
      <c r="C16" s="8"/>
      <c r="E16" s="9"/>
      <c r="F16" s="6"/>
      <c r="G16" s="10"/>
      <c r="H16" s="9"/>
      <c r="I16" s="10"/>
      <c r="J16" s="10"/>
      <c r="K16" s="10"/>
      <c r="L16" s="10"/>
      <c r="M16" s="11"/>
      <c r="N16" s="12">
        <v>0.95</v>
      </c>
      <c r="O16" s="11">
        <f>(2*$J16)+$L16</f>
        <v>0</v>
      </c>
      <c r="P16" s="11">
        <f>($C16*$J16)+$L16</f>
        <v>0</v>
      </c>
      <c r="R16" s="15"/>
    </row>
    <row r="17" spans="1:18" x14ac:dyDescent="0.35">
      <c r="A17" s="2" t="s">
        <v>30</v>
      </c>
    </row>
    <row r="18" spans="1:18" x14ac:dyDescent="0.35">
      <c r="A18" s="3" t="s">
        <v>31</v>
      </c>
      <c r="B18" s="4"/>
      <c r="C18" s="4"/>
      <c r="D18" s="4"/>
      <c r="E18" s="4"/>
      <c r="F18" s="4"/>
      <c r="G18" s="4"/>
      <c r="H18" s="4"/>
      <c r="I18" s="4"/>
      <c r="J18" s="4"/>
      <c r="K18" s="4"/>
      <c r="L18" s="4"/>
      <c r="M18" s="4"/>
      <c r="N18" s="4"/>
    </row>
    <row r="19" spans="1:18" x14ac:dyDescent="0.35">
      <c r="F19" s="19" t="s">
        <v>32</v>
      </c>
      <c r="G19" s="19" t="s">
        <v>33</v>
      </c>
      <c r="I19" s="20"/>
    </row>
    <row r="20" spans="1:18" x14ac:dyDescent="0.35">
      <c r="A20" s="5" t="s">
        <v>3</v>
      </c>
      <c r="B20" s="5" t="s">
        <v>4</v>
      </c>
      <c r="C20" s="19" t="s">
        <v>34</v>
      </c>
      <c r="D20" s="19" t="s">
        <v>35</v>
      </c>
      <c r="E20" t="s">
        <v>6</v>
      </c>
      <c r="F20" s="19" t="s">
        <v>36</v>
      </c>
      <c r="G20" s="19" t="s">
        <v>36</v>
      </c>
      <c r="I20" s="21" t="s">
        <v>37</v>
      </c>
      <c r="J20" s="21" t="s">
        <v>38</v>
      </c>
      <c r="K20" s="21" t="s">
        <v>39</v>
      </c>
      <c r="L20" s="21" t="s">
        <v>40</v>
      </c>
      <c r="M20" s="21"/>
      <c r="N20" s="21" t="s">
        <v>41</v>
      </c>
      <c r="O20" s="21" t="s">
        <v>42</v>
      </c>
      <c r="P20" s="21" t="s">
        <v>43</v>
      </c>
      <c r="Q20" s="21" t="s">
        <v>44</v>
      </c>
      <c r="R20" s="21" t="s">
        <v>45</v>
      </c>
    </row>
    <row r="21" spans="1:18" x14ac:dyDescent="0.35">
      <c r="A21" s="6" t="s">
        <v>18</v>
      </c>
      <c r="B21" s="7"/>
      <c r="C21" s="22"/>
      <c r="D21" s="8"/>
      <c r="E21" s="6"/>
      <c r="F21" s="23"/>
      <c r="G21" s="23"/>
      <c r="H21" s="24"/>
      <c r="I21" s="24">
        <f t="shared" ref="I21:I27" si="7">2*$J6+$L6</f>
        <v>0</v>
      </c>
      <c r="J21" s="24">
        <f t="shared" ref="J21:J27" si="8">3*$J6+$L6</f>
        <v>0</v>
      </c>
      <c r="K21" s="24">
        <f t="shared" ref="K21:K27" si="9">4*$J6+$L6</f>
        <v>0</v>
      </c>
      <c r="L21" s="24">
        <f>5*$J6+$L6</f>
        <v>0</v>
      </c>
      <c r="M21" s="24"/>
      <c r="N21" s="24">
        <f>6*$J6+$L6</f>
        <v>0</v>
      </c>
    </row>
    <row r="22" spans="1:18" x14ac:dyDescent="0.35">
      <c r="A22" s="6" t="s">
        <v>19</v>
      </c>
      <c r="B22" s="7"/>
      <c r="C22" s="22"/>
      <c r="D22" s="8"/>
      <c r="E22" s="6"/>
      <c r="F22" s="23"/>
      <c r="G22" s="23"/>
      <c r="H22" s="25"/>
      <c r="I22" s="24">
        <f t="shared" si="7"/>
        <v>0</v>
      </c>
      <c r="J22" s="24">
        <f t="shared" si="8"/>
        <v>0</v>
      </c>
      <c r="K22" s="24">
        <f t="shared" si="9"/>
        <v>0</v>
      </c>
      <c r="L22" s="24">
        <f>5*$J7+$L7</f>
        <v>0</v>
      </c>
      <c r="M22" s="24"/>
      <c r="N22" s="24">
        <f>6*$J7+$L7</f>
        <v>0</v>
      </c>
    </row>
    <row r="23" spans="1:18" x14ac:dyDescent="0.35">
      <c r="A23" s="6" t="s">
        <v>20</v>
      </c>
      <c r="B23" s="6"/>
      <c r="C23" s="22"/>
      <c r="D23" s="8"/>
      <c r="E23" s="6"/>
      <c r="F23" s="23"/>
      <c r="G23" s="23"/>
      <c r="H23" s="25"/>
      <c r="I23" s="24">
        <f t="shared" si="7"/>
        <v>0</v>
      </c>
      <c r="J23" s="24">
        <f t="shared" si="8"/>
        <v>0</v>
      </c>
      <c r="K23" s="24">
        <f t="shared" si="9"/>
        <v>0</v>
      </c>
      <c r="L23" s="24"/>
      <c r="M23" s="24"/>
      <c r="N23" s="24"/>
      <c r="O23" s="26"/>
      <c r="P23" s="26"/>
      <c r="Q23" s="26"/>
      <c r="R23" s="26"/>
    </row>
    <row r="24" spans="1:18" x14ac:dyDescent="0.35">
      <c r="A24" s="6" t="s">
        <v>46</v>
      </c>
      <c r="B24" s="7" t="s">
        <v>22</v>
      </c>
      <c r="C24" s="22">
        <v>9</v>
      </c>
      <c r="D24" s="8">
        <v>10</v>
      </c>
      <c r="E24" s="6" t="s">
        <v>23</v>
      </c>
      <c r="F24" s="23">
        <f t="shared" ref="F24:G24" si="10">O9</f>
        <v>633.17499999999995</v>
      </c>
      <c r="G24" s="23">
        <f t="shared" si="10"/>
        <v>1577.4749999999999</v>
      </c>
      <c r="H24" s="24"/>
      <c r="I24" s="24">
        <f t="shared" si="7"/>
        <v>633.17499999999995</v>
      </c>
      <c r="J24" s="24">
        <f t="shared" si="8"/>
        <v>751.21249999999986</v>
      </c>
      <c r="K24" s="24">
        <f t="shared" si="9"/>
        <v>869.25</v>
      </c>
      <c r="L24" s="24">
        <f>5*$J9+$L9</f>
        <v>987.28749999999991</v>
      </c>
      <c r="M24" s="24"/>
      <c r="N24" s="24">
        <f>6*$J9+$L9</f>
        <v>1105.3249999999998</v>
      </c>
      <c r="O24" s="27">
        <f>7*$J9+$L9</f>
        <v>1223.3625</v>
      </c>
      <c r="P24" s="27">
        <f>8*$J9+$L9</f>
        <v>1341.3999999999999</v>
      </c>
      <c r="Q24" s="27">
        <f>9*$J9+$L9</f>
        <v>1459.4374999999998</v>
      </c>
      <c r="R24" s="27">
        <f>10*$J9+$L9</f>
        <v>1577.4749999999999</v>
      </c>
    </row>
    <row r="25" spans="1:18" x14ac:dyDescent="0.35">
      <c r="A25" s="6" t="s">
        <v>24</v>
      </c>
      <c r="B25" s="7"/>
      <c r="C25" s="22"/>
      <c r="D25" s="8"/>
      <c r="E25" s="6"/>
      <c r="F25" s="23"/>
      <c r="G25" s="23"/>
      <c r="H25" s="25"/>
      <c r="I25" s="24">
        <f t="shared" si="7"/>
        <v>0</v>
      </c>
      <c r="J25" s="24">
        <f t="shared" si="8"/>
        <v>0</v>
      </c>
      <c r="K25" s="24">
        <f t="shared" si="9"/>
        <v>0</v>
      </c>
      <c r="L25" s="24">
        <f>5*$J10+$L10</f>
        <v>0</v>
      </c>
      <c r="M25" s="24"/>
      <c r="N25" s="24">
        <f>6*$J10+$L10</f>
        <v>0</v>
      </c>
      <c r="O25" s="26"/>
      <c r="P25" s="26"/>
      <c r="Q25" s="26"/>
      <c r="R25" s="26"/>
    </row>
    <row r="26" spans="1:18" x14ac:dyDescent="0.35">
      <c r="A26" s="6" t="s">
        <v>25</v>
      </c>
      <c r="B26" s="7"/>
      <c r="C26" s="22"/>
      <c r="D26" s="8"/>
      <c r="E26" s="13"/>
      <c r="F26" s="23"/>
      <c r="G26" s="23"/>
      <c r="H26" s="25"/>
      <c r="I26" s="24">
        <f t="shared" si="7"/>
        <v>0</v>
      </c>
      <c r="J26" s="24">
        <f t="shared" si="8"/>
        <v>0</v>
      </c>
      <c r="K26" s="24">
        <f t="shared" si="9"/>
        <v>0</v>
      </c>
      <c r="L26" s="24">
        <f>5*$J11+$L11</f>
        <v>0</v>
      </c>
      <c r="M26" s="24"/>
      <c r="N26" s="24"/>
    </row>
    <row r="27" spans="1:18" x14ac:dyDescent="0.35">
      <c r="A27" s="6" t="s">
        <v>26</v>
      </c>
      <c r="B27" s="7"/>
      <c r="C27" s="22"/>
      <c r="D27" s="8"/>
      <c r="E27" s="6"/>
      <c r="F27" s="23"/>
      <c r="G27" s="23"/>
      <c r="H27" s="25"/>
      <c r="I27" s="24">
        <f t="shared" si="7"/>
        <v>0</v>
      </c>
      <c r="J27" s="24">
        <f t="shared" si="8"/>
        <v>0</v>
      </c>
      <c r="K27" s="24">
        <f t="shared" si="9"/>
        <v>0</v>
      </c>
      <c r="L27" s="24">
        <f>5*$J12+$L12</f>
        <v>0</v>
      </c>
      <c r="M27" s="24"/>
      <c r="N27" s="24">
        <f>6*$J12+$L12</f>
        <v>0</v>
      </c>
    </row>
    <row r="28" spans="1:18" x14ac:dyDescent="0.35">
      <c r="A28" s="6" t="s">
        <v>27</v>
      </c>
      <c r="B28" s="7"/>
      <c r="C28" s="22"/>
      <c r="D28" s="8"/>
      <c r="E28" s="6"/>
      <c r="F28" s="23"/>
      <c r="G28" s="23"/>
      <c r="H28" s="25"/>
      <c r="I28" s="24"/>
      <c r="J28" s="24"/>
      <c r="K28" s="24"/>
      <c r="L28" s="24"/>
      <c r="M28" s="24"/>
      <c r="N28" s="24">
        <f>G28</f>
        <v>0</v>
      </c>
    </row>
    <row r="29" spans="1:18" x14ac:dyDescent="0.35">
      <c r="A29" s="6" t="s">
        <v>28</v>
      </c>
      <c r="B29" s="7"/>
      <c r="C29" s="22"/>
      <c r="D29" s="8"/>
      <c r="E29" s="7"/>
      <c r="H29" s="25"/>
      <c r="I29" s="24">
        <f t="shared" ref="I29:I30" si="11">2*$J14+$L14</f>
        <v>0</v>
      </c>
      <c r="J29" s="24">
        <f t="shared" ref="J29:J30" si="12">3*$J14+$L14</f>
        <v>0</v>
      </c>
      <c r="K29" s="24">
        <f t="shared" ref="K29:K30" si="13">4*$J14+$L14</f>
        <v>0</v>
      </c>
      <c r="L29" s="24">
        <f t="shared" ref="L29:L30" si="14">5*$J14+$L14</f>
        <v>0</v>
      </c>
      <c r="M29" s="24"/>
      <c r="N29" s="24"/>
    </row>
    <row r="30" spans="1:18" x14ac:dyDescent="0.35">
      <c r="A30" s="6" t="s">
        <v>29</v>
      </c>
      <c r="B30" s="7"/>
      <c r="D30" s="8"/>
      <c r="E30" s="6"/>
      <c r="I30" s="24">
        <f t="shared" si="11"/>
        <v>0</v>
      </c>
      <c r="J30" s="24">
        <f t="shared" si="12"/>
        <v>0</v>
      </c>
      <c r="K30" s="24">
        <f t="shared" si="13"/>
        <v>0</v>
      </c>
      <c r="L30" s="24">
        <f t="shared" si="14"/>
        <v>0</v>
      </c>
      <c r="N30" s="28"/>
    </row>
    <row r="31" spans="1:18" x14ac:dyDescent="0.35">
      <c r="B31" s="29"/>
    </row>
    <row r="32" spans="1:18" x14ac:dyDescent="0.35">
      <c r="A32" s="30" t="s">
        <v>47</v>
      </c>
      <c r="H32" s="31"/>
      <c r="I32" s="31"/>
      <c r="J32" s="31"/>
      <c r="K32" s="31"/>
      <c r="L32" s="31"/>
      <c r="M32" s="31"/>
      <c r="N32" s="31"/>
    </row>
    <row r="33" spans="1:15" x14ac:dyDescent="0.35">
      <c r="A33" s="20" t="s">
        <v>48</v>
      </c>
      <c r="H33" s="31"/>
      <c r="I33" s="31"/>
      <c r="J33" s="31"/>
      <c r="K33" s="31"/>
      <c r="L33" s="31"/>
      <c r="M33" s="31"/>
      <c r="N33" s="31"/>
    </row>
    <row r="34" spans="1:15" x14ac:dyDescent="0.35">
      <c r="A34" s="20" t="s">
        <v>49</v>
      </c>
      <c r="H34" s="31"/>
      <c r="I34" s="31"/>
      <c r="J34" s="31"/>
      <c r="K34" s="31"/>
      <c r="L34" s="31"/>
      <c r="M34" s="31"/>
      <c r="N34" s="31"/>
    </row>
    <row r="35" spans="1:15" x14ac:dyDescent="0.35">
      <c r="A35" s="20" t="s">
        <v>50</v>
      </c>
      <c r="H35" s="32"/>
      <c r="I35" s="32"/>
      <c r="J35" s="32"/>
      <c r="K35" s="32"/>
      <c r="L35" s="32"/>
      <c r="M35" s="32"/>
      <c r="N35" s="32"/>
      <c r="O35" s="32"/>
    </row>
    <row r="36" spans="1:15" x14ac:dyDescent="0.35">
      <c r="A36" s="20" t="s">
        <v>51</v>
      </c>
      <c r="H36" s="31"/>
      <c r="I36" s="32"/>
      <c r="J36" s="32"/>
      <c r="K36" s="32"/>
      <c r="L36" s="32"/>
      <c r="M36" s="32"/>
      <c r="N36" s="32"/>
      <c r="O36" s="19"/>
    </row>
    <row r="37" spans="1:15" x14ac:dyDescent="0.35">
      <c r="A37" s="20" t="s">
        <v>52</v>
      </c>
      <c r="H37" s="31"/>
      <c r="I37" s="31"/>
      <c r="J37" s="31"/>
      <c r="K37" s="31"/>
      <c r="L37" s="31"/>
      <c r="M37" s="31"/>
      <c r="N37" s="31"/>
    </row>
    <row r="38" spans="1:15" x14ac:dyDescent="0.35">
      <c r="A38" s="20"/>
      <c r="H38" s="31"/>
      <c r="I38" s="31"/>
      <c r="J38" s="31"/>
      <c r="K38" s="31"/>
      <c r="L38" s="31"/>
      <c r="M38" s="31"/>
      <c r="N38" s="31"/>
    </row>
    <row r="39" spans="1:15" x14ac:dyDescent="0.35">
      <c r="A39" s="20" t="s">
        <v>53</v>
      </c>
      <c r="H39" s="31"/>
      <c r="I39" s="31"/>
      <c r="J39" s="31"/>
      <c r="K39" s="31"/>
      <c r="L39" s="31"/>
      <c r="M39" s="31"/>
      <c r="N39" s="31"/>
    </row>
    <row r="40" spans="1:15" x14ac:dyDescent="0.35">
      <c r="A40" s="33" t="s">
        <v>54</v>
      </c>
      <c r="H40" s="31"/>
      <c r="I40" s="31"/>
      <c r="J40" s="31"/>
      <c r="K40" s="31"/>
      <c r="L40" s="31"/>
      <c r="M40" s="31"/>
      <c r="N40" s="31"/>
    </row>
    <row r="41" spans="1:15" x14ac:dyDescent="0.35">
      <c r="A41" s="34" t="s">
        <v>55</v>
      </c>
      <c r="H41" s="31"/>
      <c r="I41" s="31"/>
      <c r="J41" s="31"/>
      <c r="K41" s="31"/>
      <c r="L41" s="31"/>
      <c r="M41" s="31"/>
      <c r="N41" s="31"/>
    </row>
    <row r="42" spans="1:15" x14ac:dyDescent="0.35">
      <c r="A42" s="35" t="s">
        <v>56</v>
      </c>
      <c r="H42" s="31"/>
      <c r="I42" s="31"/>
      <c r="J42" s="31"/>
      <c r="K42" s="31"/>
      <c r="L42" s="31"/>
      <c r="M42" s="31"/>
      <c r="N42" s="31"/>
    </row>
    <row r="43" spans="1:15" x14ac:dyDescent="0.35">
      <c r="A43" s="35" t="s">
        <v>57</v>
      </c>
      <c r="H43" s="31"/>
      <c r="I43" s="31"/>
      <c r="J43" s="31"/>
      <c r="K43" s="31"/>
      <c r="L43" s="31"/>
      <c r="M43" s="31"/>
      <c r="N43" s="31"/>
    </row>
    <row r="44" spans="1:15" x14ac:dyDescent="0.35">
      <c r="A44" s="35" t="s">
        <v>58</v>
      </c>
      <c r="H44" s="31"/>
      <c r="I44" s="31"/>
      <c r="J44" s="31"/>
      <c r="K44" s="31"/>
      <c r="L44" s="31"/>
      <c r="M44" s="31"/>
      <c r="N44" s="31"/>
    </row>
    <row r="45" spans="1:15" x14ac:dyDescent="0.35">
      <c r="A45" s="35" t="s">
        <v>59</v>
      </c>
    </row>
    <row r="46" spans="1:15" x14ac:dyDescent="0.35">
      <c r="A46" s="35" t="s">
        <v>60</v>
      </c>
    </row>
    <row r="47" spans="1:15" x14ac:dyDescent="0.35">
      <c r="A47" s="35"/>
    </row>
    <row r="48" spans="1:15" x14ac:dyDescent="0.35">
      <c r="A48" s="36" t="s">
        <v>61</v>
      </c>
    </row>
    <row r="49" spans="1:1" x14ac:dyDescent="0.35">
      <c r="A49" s="36" t="s">
        <v>62</v>
      </c>
    </row>
    <row r="50" spans="1:1" x14ac:dyDescent="0.35">
      <c r="A50" s="36"/>
    </row>
    <row r="51" spans="1:1" x14ac:dyDescent="0.35">
      <c r="A51" s="36" t="s">
        <v>63</v>
      </c>
    </row>
    <row r="52" spans="1:1" x14ac:dyDescent="0.35">
      <c r="A52" s="37" t="s">
        <v>64</v>
      </c>
    </row>
    <row r="53" spans="1:1" x14ac:dyDescent="0.35">
      <c r="A53" s="37" t="s">
        <v>65</v>
      </c>
    </row>
    <row r="54" spans="1:1" x14ac:dyDescent="0.35">
      <c r="A54" s="38" t="s">
        <v>66</v>
      </c>
    </row>
    <row r="55" spans="1:1" x14ac:dyDescent="0.35">
      <c r="A55" s="38" t="s">
        <v>67</v>
      </c>
    </row>
    <row r="56" spans="1:1" x14ac:dyDescent="0.35">
      <c r="A56" s="38" t="s">
        <v>68</v>
      </c>
    </row>
  </sheetData>
  <pageMargins left="0.25" right="0.25" top="0.5" bottom="0.2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Hasz</dc:creator>
  <cp:lastModifiedBy>Tom Hasz</cp:lastModifiedBy>
  <cp:lastPrinted>2020-11-17T13:04:00Z</cp:lastPrinted>
  <dcterms:created xsi:type="dcterms:W3CDTF">2020-11-17T13:01:18Z</dcterms:created>
  <dcterms:modified xsi:type="dcterms:W3CDTF">2020-11-17T13:04:51Z</dcterms:modified>
</cp:coreProperties>
</file>